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OTAK_termtud-környtan_TTK" sheetId="3" r:id="rId1"/>
  </sheets>
  <definedNames>
    <definedName name="_xlnm.Print_Area" localSheetId="0">'OTAK_termtud-környtan_TTK'!$A$4:$L$177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3" i="3" l="1"/>
  <c r="J173" i="3"/>
  <c r="I173" i="3"/>
  <c r="H173" i="3"/>
  <c r="G173" i="3"/>
  <c r="F173" i="3"/>
  <c r="E173" i="3"/>
  <c r="D173" i="3"/>
  <c r="C173" i="3"/>
  <c r="M173" i="3" s="1"/>
  <c r="M172" i="3"/>
  <c r="K171" i="3"/>
  <c r="J171" i="3"/>
  <c r="I171" i="3"/>
  <c r="H171" i="3"/>
  <c r="G171" i="3"/>
  <c r="F171" i="3"/>
  <c r="E171" i="3"/>
  <c r="D171" i="3"/>
  <c r="C171" i="3"/>
  <c r="L176" i="3"/>
  <c r="L175" i="3"/>
  <c r="J175" i="3"/>
  <c r="I176" i="3"/>
  <c r="I175" i="3"/>
  <c r="H176" i="3"/>
  <c r="H175" i="3"/>
  <c r="G176" i="3"/>
  <c r="G175" i="3"/>
  <c r="L151" i="3"/>
  <c r="K151" i="3"/>
  <c r="J151" i="3"/>
  <c r="I151" i="3"/>
  <c r="H151" i="3"/>
  <c r="G151" i="3"/>
  <c r="C151" i="3"/>
  <c r="M151" i="3" s="1"/>
  <c r="L150" i="3"/>
  <c r="K150" i="3"/>
  <c r="J150" i="3"/>
  <c r="I150" i="3"/>
  <c r="C150" i="3"/>
  <c r="L149" i="3"/>
  <c r="K149" i="3"/>
  <c r="J149" i="3"/>
  <c r="I149" i="3"/>
  <c r="H149" i="3"/>
  <c r="G149" i="3"/>
  <c r="C149" i="3"/>
  <c r="L160" i="3"/>
  <c r="K160" i="3"/>
  <c r="J160" i="3"/>
  <c r="I160" i="3"/>
  <c r="H160" i="3"/>
  <c r="G160" i="3"/>
  <c r="F160" i="3"/>
  <c r="E160" i="3"/>
  <c r="D160" i="3"/>
  <c r="C160" i="3"/>
  <c r="J159" i="3"/>
  <c r="I159" i="3"/>
  <c r="H159" i="3"/>
  <c r="G159" i="3"/>
  <c r="F159" i="3"/>
  <c r="E159" i="3"/>
  <c r="D159" i="3"/>
  <c r="C159" i="3"/>
  <c r="J158" i="3"/>
  <c r="I158" i="3"/>
  <c r="H158" i="3"/>
  <c r="G158" i="3"/>
  <c r="F158" i="3"/>
  <c r="E158" i="3"/>
  <c r="D158" i="3"/>
  <c r="C158" i="3"/>
  <c r="M178" i="3"/>
  <c r="K167" i="3"/>
  <c r="J167" i="3"/>
  <c r="I167" i="3"/>
  <c r="H167" i="3"/>
  <c r="G167" i="3"/>
  <c r="F167" i="3"/>
  <c r="E167" i="3"/>
  <c r="D167" i="3"/>
  <c r="C167" i="3"/>
  <c r="K166" i="3"/>
  <c r="J166" i="3"/>
  <c r="I166" i="3"/>
  <c r="H166" i="3"/>
  <c r="G166" i="3"/>
  <c r="F166" i="3"/>
  <c r="E166" i="3"/>
  <c r="D166" i="3"/>
  <c r="C166" i="3"/>
  <c r="K165" i="3"/>
  <c r="J165" i="3"/>
  <c r="I165" i="3"/>
  <c r="H165" i="3"/>
  <c r="G165" i="3"/>
  <c r="F165" i="3"/>
  <c r="E165" i="3"/>
  <c r="D165" i="3"/>
  <c r="C165" i="3"/>
  <c r="L135" i="3"/>
  <c r="K135" i="3"/>
  <c r="J135" i="3"/>
  <c r="I135" i="3"/>
  <c r="H135" i="3"/>
  <c r="G135" i="3"/>
  <c r="F135" i="3"/>
  <c r="E135" i="3"/>
  <c r="D135" i="3"/>
  <c r="C135" i="3"/>
  <c r="L134" i="3"/>
  <c r="K134" i="3"/>
  <c r="J134" i="3"/>
  <c r="I134" i="3"/>
  <c r="H134" i="3"/>
  <c r="G134" i="3"/>
  <c r="F134" i="3"/>
  <c r="E134" i="3"/>
  <c r="D134" i="3"/>
  <c r="C134" i="3"/>
  <c r="L133" i="3"/>
  <c r="K133" i="3"/>
  <c r="J133" i="3"/>
  <c r="I133" i="3"/>
  <c r="H133" i="3"/>
  <c r="G133" i="3"/>
  <c r="F133" i="3"/>
  <c r="E133" i="3"/>
  <c r="D133" i="3"/>
  <c r="C133" i="3"/>
  <c r="L124" i="3"/>
  <c r="K124" i="3"/>
  <c r="J124" i="3"/>
  <c r="I124" i="3"/>
  <c r="H124" i="3"/>
  <c r="G124" i="3"/>
  <c r="F124" i="3"/>
  <c r="E124" i="3"/>
  <c r="D124" i="3"/>
  <c r="C124" i="3"/>
  <c r="L123" i="3"/>
  <c r="K123" i="3"/>
  <c r="J123" i="3"/>
  <c r="I123" i="3"/>
  <c r="H123" i="3"/>
  <c r="G123" i="3"/>
  <c r="F123" i="3"/>
  <c r="E123" i="3"/>
  <c r="D123" i="3"/>
  <c r="C123" i="3"/>
  <c r="L122" i="3"/>
  <c r="K122" i="3"/>
  <c r="J122" i="3"/>
  <c r="I122" i="3"/>
  <c r="H122" i="3"/>
  <c r="G122" i="3"/>
  <c r="F122" i="3"/>
  <c r="E122" i="3"/>
  <c r="D122" i="3"/>
  <c r="C122" i="3"/>
  <c r="L118" i="3"/>
  <c r="K118" i="3"/>
  <c r="J118" i="3"/>
  <c r="I118" i="3"/>
  <c r="H118" i="3"/>
  <c r="G118" i="3"/>
  <c r="F118" i="3"/>
  <c r="E118" i="3"/>
  <c r="D118" i="3"/>
  <c r="C118" i="3"/>
  <c r="L117" i="3"/>
  <c r="K117" i="3"/>
  <c r="J117" i="3"/>
  <c r="I117" i="3"/>
  <c r="H117" i="3"/>
  <c r="G117" i="3"/>
  <c r="F117" i="3"/>
  <c r="E117" i="3"/>
  <c r="D117" i="3"/>
  <c r="C117" i="3"/>
  <c r="L116" i="3"/>
  <c r="K116" i="3"/>
  <c r="J116" i="3"/>
  <c r="I116" i="3"/>
  <c r="H116" i="3"/>
  <c r="G116" i="3"/>
  <c r="F116" i="3"/>
  <c r="E116" i="3"/>
  <c r="D116" i="3"/>
  <c r="C116" i="3"/>
  <c r="L111" i="3"/>
  <c r="K111" i="3"/>
  <c r="J111" i="3"/>
  <c r="I111" i="3"/>
  <c r="H111" i="3"/>
  <c r="G111" i="3"/>
  <c r="F111" i="3"/>
  <c r="E111" i="3"/>
  <c r="D111" i="3"/>
  <c r="C111" i="3"/>
  <c r="L110" i="3"/>
  <c r="K110" i="3"/>
  <c r="J110" i="3"/>
  <c r="I110" i="3"/>
  <c r="H110" i="3"/>
  <c r="G110" i="3"/>
  <c r="F110" i="3"/>
  <c r="E110" i="3"/>
  <c r="D110" i="3"/>
  <c r="C110" i="3"/>
  <c r="L109" i="3"/>
  <c r="K109" i="3"/>
  <c r="J109" i="3"/>
  <c r="I109" i="3"/>
  <c r="H109" i="3"/>
  <c r="G109" i="3"/>
  <c r="F109" i="3"/>
  <c r="E109" i="3"/>
  <c r="D109" i="3"/>
  <c r="C109" i="3"/>
  <c r="L99" i="3"/>
  <c r="K99" i="3"/>
  <c r="J99" i="3"/>
  <c r="I99" i="3"/>
  <c r="H99" i="3"/>
  <c r="G99" i="3"/>
  <c r="F99" i="3"/>
  <c r="E99" i="3"/>
  <c r="D99" i="3"/>
  <c r="C99" i="3"/>
  <c r="L98" i="3"/>
  <c r="K98" i="3"/>
  <c r="J98" i="3"/>
  <c r="I98" i="3"/>
  <c r="H98" i="3"/>
  <c r="G98" i="3"/>
  <c r="F98" i="3"/>
  <c r="E98" i="3"/>
  <c r="D98" i="3"/>
  <c r="C98" i="3"/>
  <c r="L97" i="3"/>
  <c r="K97" i="3"/>
  <c r="J97" i="3"/>
  <c r="I97" i="3"/>
  <c r="H97" i="3"/>
  <c r="G97" i="3"/>
  <c r="F97" i="3"/>
  <c r="E97" i="3"/>
  <c r="D97" i="3"/>
  <c r="C97" i="3"/>
  <c r="L90" i="3"/>
  <c r="K90" i="3"/>
  <c r="J90" i="3"/>
  <c r="I90" i="3"/>
  <c r="H90" i="3"/>
  <c r="G90" i="3"/>
  <c r="F90" i="3"/>
  <c r="E90" i="3"/>
  <c r="D90" i="3"/>
  <c r="C90" i="3"/>
  <c r="L89" i="3"/>
  <c r="K89" i="3"/>
  <c r="J89" i="3"/>
  <c r="I89" i="3"/>
  <c r="H89" i="3"/>
  <c r="G89" i="3"/>
  <c r="F89" i="3"/>
  <c r="E89" i="3"/>
  <c r="D89" i="3"/>
  <c r="C89" i="3"/>
  <c r="L88" i="3"/>
  <c r="K88" i="3"/>
  <c r="J88" i="3"/>
  <c r="I88" i="3"/>
  <c r="H88" i="3"/>
  <c r="G88" i="3"/>
  <c r="F88" i="3"/>
  <c r="E88" i="3"/>
  <c r="D88" i="3"/>
  <c r="C88" i="3"/>
  <c r="L82" i="3"/>
  <c r="K82" i="3"/>
  <c r="J82" i="3"/>
  <c r="I82" i="3"/>
  <c r="H82" i="3"/>
  <c r="G82" i="3"/>
  <c r="F82" i="3"/>
  <c r="E82" i="3"/>
  <c r="D82" i="3"/>
  <c r="C82" i="3"/>
  <c r="L81" i="3"/>
  <c r="K81" i="3"/>
  <c r="J81" i="3"/>
  <c r="I81" i="3"/>
  <c r="H81" i="3"/>
  <c r="G81" i="3"/>
  <c r="F81" i="3"/>
  <c r="E81" i="3"/>
  <c r="D81" i="3"/>
  <c r="C81" i="3"/>
  <c r="L80" i="3"/>
  <c r="K80" i="3"/>
  <c r="J80" i="3"/>
  <c r="I80" i="3"/>
  <c r="H80" i="3"/>
  <c r="G80" i="3"/>
  <c r="F80" i="3"/>
  <c r="E80" i="3"/>
  <c r="D80" i="3"/>
  <c r="C80" i="3"/>
  <c r="L74" i="3"/>
  <c r="K74" i="3"/>
  <c r="J74" i="3"/>
  <c r="I74" i="3"/>
  <c r="H74" i="3"/>
  <c r="G74" i="3"/>
  <c r="F74" i="3"/>
  <c r="F177" i="3" s="1"/>
  <c r="E74" i="3"/>
  <c r="E177" i="3" s="1"/>
  <c r="D74" i="3"/>
  <c r="C74" i="3"/>
  <c r="L73" i="3"/>
  <c r="K73" i="3"/>
  <c r="K176" i="3" s="1"/>
  <c r="J73" i="3"/>
  <c r="J176" i="3" s="1"/>
  <c r="I73" i="3"/>
  <c r="H73" i="3"/>
  <c r="G73" i="3"/>
  <c r="F73" i="3"/>
  <c r="E73" i="3"/>
  <c r="D73" i="3"/>
  <c r="C73" i="3"/>
  <c r="L72" i="3"/>
  <c r="K72" i="3"/>
  <c r="K175" i="3" s="1"/>
  <c r="J72" i="3"/>
  <c r="I72" i="3"/>
  <c r="H72" i="3"/>
  <c r="G72" i="3"/>
  <c r="F72" i="3"/>
  <c r="E72" i="3"/>
  <c r="D72" i="3"/>
  <c r="C72" i="3"/>
  <c r="L49" i="3"/>
  <c r="K49" i="3"/>
  <c r="J49" i="3"/>
  <c r="I49" i="3"/>
  <c r="H49" i="3"/>
  <c r="G49" i="3"/>
  <c r="F49" i="3"/>
  <c r="E49" i="3"/>
  <c r="D49" i="3"/>
  <c r="C49" i="3"/>
  <c r="L48" i="3"/>
  <c r="K48" i="3"/>
  <c r="J48" i="3"/>
  <c r="I48" i="3"/>
  <c r="H48" i="3"/>
  <c r="F48" i="3"/>
  <c r="E48" i="3"/>
  <c r="D48" i="3"/>
  <c r="C48" i="3"/>
  <c r="L47" i="3"/>
  <c r="K47" i="3"/>
  <c r="J47" i="3"/>
  <c r="I47" i="3"/>
  <c r="H47" i="3"/>
  <c r="F47" i="3"/>
  <c r="E47" i="3"/>
  <c r="D47" i="3"/>
  <c r="C47" i="3"/>
  <c r="L42" i="3"/>
  <c r="K42" i="3"/>
  <c r="J42" i="3"/>
  <c r="I42" i="3"/>
  <c r="H42" i="3"/>
  <c r="G42" i="3"/>
  <c r="F42" i="3"/>
  <c r="E42" i="3"/>
  <c r="D42" i="3"/>
  <c r="D177" i="3" s="1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I40" i="3"/>
  <c r="H40" i="3"/>
  <c r="G40" i="3"/>
  <c r="F40" i="3"/>
  <c r="F175" i="3" s="1"/>
  <c r="E40" i="3"/>
  <c r="D40" i="3"/>
  <c r="C40" i="3"/>
  <c r="L28" i="3"/>
  <c r="K28" i="3"/>
  <c r="J28" i="3"/>
  <c r="I28" i="3"/>
  <c r="H28" i="3"/>
  <c r="G28" i="3"/>
  <c r="F28" i="3"/>
  <c r="E28" i="3"/>
  <c r="D28" i="3"/>
  <c r="C28" i="3"/>
  <c r="L27" i="3"/>
  <c r="K27" i="3"/>
  <c r="J27" i="3"/>
  <c r="I27" i="3"/>
  <c r="H27" i="3"/>
  <c r="G27" i="3"/>
  <c r="F27" i="3"/>
  <c r="E27" i="3"/>
  <c r="D27" i="3"/>
  <c r="L26" i="3"/>
  <c r="K26" i="3"/>
  <c r="J26" i="3"/>
  <c r="I26" i="3"/>
  <c r="H26" i="3"/>
  <c r="G26" i="3"/>
  <c r="F26" i="3"/>
  <c r="E26" i="3"/>
  <c r="D26" i="3"/>
  <c r="L22" i="3"/>
  <c r="K22" i="3"/>
  <c r="J22" i="3"/>
  <c r="J177" i="3" s="1"/>
  <c r="I22" i="3"/>
  <c r="H22" i="3"/>
  <c r="G22" i="3"/>
  <c r="F22" i="3"/>
  <c r="E22" i="3"/>
  <c r="D22" i="3"/>
  <c r="C22" i="3"/>
  <c r="L21" i="3"/>
  <c r="K21" i="3"/>
  <c r="J21" i="3"/>
  <c r="I21" i="3"/>
  <c r="H21" i="3"/>
  <c r="G21" i="3"/>
  <c r="F21" i="3"/>
  <c r="E21" i="3"/>
  <c r="E176" i="3" s="1"/>
  <c r="D21" i="3"/>
  <c r="D176" i="3" s="1"/>
  <c r="C21" i="3"/>
  <c r="C176" i="3" s="1"/>
  <c r="L20" i="3"/>
  <c r="K20" i="3"/>
  <c r="J20" i="3"/>
  <c r="I20" i="3"/>
  <c r="H20" i="3"/>
  <c r="G20" i="3"/>
  <c r="F20" i="3"/>
  <c r="E20" i="3"/>
  <c r="E175" i="3" s="1"/>
  <c r="D20" i="3"/>
  <c r="D175" i="3" s="1"/>
  <c r="C20" i="3"/>
  <c r="C175" i="3" s="1"/>
  <c r="M176" i="3" l="1"/>
  <c r="M149" i="3"/>
  <c r="M171" i="3"/>
  <c r="M150" i="3"/>
  <c r="F176" i="3"/>
  <c r="M20" i="3"/>
  <c r="I177" i="3"/>
  <c r="M41" i="3"/>
  <c r="M80" i="3"/>
  <c r="M89" i="3"/>
  <c r="M116" i="3"/>
  <c r="M122" i="3"/>
  <c r="M72" i="3"/>
  <c r="M109" i="3"/>
  <c r="J119" i="3"/>
  <c r="L177" i="3"/>
  <c r="M26" i="3"/>
  <c r="M42" i="3"/>
  <c r="M49" i="3"/>
  <c r="M99" i="3"/>
  <c r="M167" i="3"/>
  <c r="F119" i="3"/>
  <c r="H177" i="3"/>
  <c r="M134" i="3"/>
  <c r="E119" i="3"/>
  <c r="M27" i="3"/>
  <c r="M88" i="3"/>
  <c r="M133" i="3"/>
  <c r="M158" i="3"/>
  <c r="I119" i="3"/>
  <c r="C119" i="3"/>
  <c r="G119" i="3"/>
  <c r="K119" i="3"/>
  <c r="M22" i="3"/>
  <c r="K177" i="3"/>
  <c r="M28" i="3"/>
  <c r="M40" i="3"/>
  <c r="M47" i="3"/>
  <c r="M73" i="3"/>
  <c r="M74" i="3"/>
  <c r="M82" i="3"/>
  <c r="M97" i="3"/>
  <c r="M98" i="3"/>
  <c r="M110" i="3"/>
  <c r="M111" i="3"/>
  <c r="M118" i="3"/>
  <c r="M124" i="3"/>
  <c r="M165" i="3"/>
  <c r="M166" i="3"/>
  <c r="M48" i="3"/>
  <c r="M81" i="3"/>
  <c r="H119" i="3"/>
  <c r="L119" i="3"/>
  <c r="M90" i="3"/>
  <c r="M117" i="3"/>
  <c r="M159" i="3"/>
  <c r="M160" i="3"/>
  <c r="G177" i="3"/>
  <c r="M135" i="3"/>
  <c r="D119" i="3"/>
  <c r="M21" i="3"/>
  <c r="M123" i="3"/>
  <c r="C177" i="3"/>
  <c r="M177" i="3" l="1"/>
  <c r="M175" i="3"/>
  <c r="M119" i="3"/>
</calcChain>
</file>

<file path=xl/sharedStrings.xml><?xml version="1.0" encoding="utf-8"?>
<sst xmlns="http://schemas.openxmlformats.org/spreadsheetml/2006/main" count="811" uniqueCount="393">
  <si>
    <t>Osztatlan természettudomány-környezettan szakos tanár képzés (2022-től)</t>
  </si>
  <si>
    <t>Szakfelelős: Dr. Weiszburg Tamás</t>
  </si>
  <si>
    <t>Képzési koordinátor: Dr. Angyal Zsuzsanna</t>
  </si>
  <si>
    <t>Tárgykód</t>
  </si>
  <si>
    <t>Tárgynév</t>
  </si>
  <si>
    <t>Szemeszter</t>
  </si>
  <si>
    <t>Óra</t>
  </si>
  <si>
    <t>Kr.</t>
  </si>
  <si>
    <t>Ért.</t>
  </si>
  <si>
    <t>Előfeltétel I.</t>
  </si>
  <si>
    <t>Előfeltétel II.</t>
  </si>
  <si>
    <t>Előfeltétel III.</t>
  </si>
  <si>
    <t>Tantárgyfelelős</t>
  </si>
  <si>
    <t>Tárgyért felelős szervezeti egység neve</t>
  </si>
  <si>
    <t>Tárgynév angolul</t>
  </si>
  <si>
    <t>ea</t>
  </si>
  <si>
    <t>gy</t>
  </si>
  <si>
    <t>lgy</t>
  </si>
  <si>
    <t>szgy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</si>
  <si>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</si>
  <si>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Szakterületi ismeretek (198 kredit)</t>
  </si>
  <si>
    <t>A1. Természettudomány alapozó ismeretek (30 kredit)</t>
  </si>
  <si>
    <t xml:space="preserve">     Kötelező ismeretkörök (28 kredit)</t>
  </si>
  <si>
    <t>bevmat1m22go</t>
  </si>
  <si>
    <t>Bevezetés a matematikába 1</t>
  </si>
  <si>
    <t>x</t>
  </si>
  <si>
    <t xml:space="preserve"> </t>
  </si>
  <si>
    <t>Gyj(5)</t>
  </si>
  <si>
    <t>Csapodi Csaba</t>
  </si>
  <si>
    <t>TTK Matematikatanítási és Módszertani Központ</t>
  </si>
  <si>
    <t>Introduction to mathematics 1</t>
  </si>
  <si>
    <t>bevmat2m22go</t>
  </si>
  <si>
    <t>Bevezetés a matematikába 2</t>
  </si>
  <si>
    <t>Introduction to mathematics 2</t>
  </si>
  <si>
    <t>integrtta22eo</t>
  </si>
  <si>
    <t>Integrált természettudomány, nagyságrendek, szerveződési szintek</t>
  </si>
  <si>
    <t>Weiszburg Tamás</t>
  </si>
  <si>
    <t>TTK Környezettudományi Centrum</t>
  </si>
  <si>
    <t>Integrated science, orders of magnitude, levels of organization</t>
  </si>
  <si>
    <t>ttadatoka22eo</t>
  </si>
  <si>
    <t>Természettudományos adatok forrásai és kezelésük</t>
  </si>
  <si>
    <t>Hatvani István</t>
  </si>
  <si>
    <t>Sources and management of scientific data</t>
  </si>
  <si>
    <t>regterm1a22to</t>
  </si>
  <si>
    <t>Regionális természeti terepgyakorlat 1</t>
  </si>
  <si>
    <t>Angyal Zsuzsanna</t>
  </si>
  <si>
    <t>Regional science field trip 1</t>
  </si>
  <si>
    <t>regterm2a22to</t>
  </si>
  <si>
    <t>Regionális természeti terepgyakorlat 2</t>
  </si>
  <si>
    <t>Regional science field trip 2</t>
  </si>
  <si>
    <t>fizalapf22lo</t>
  </si>
  <si>
    <t>Fizikai alapmérések és méréstechnika</t>
  </si>
  <si>
    <t>Jenei Péter</t>
  </si>
  <si>
    <t>TTK Anyagfizikai Tanszék</t>
  </si>
  <si>
    <t xml:space="preserve">Basic Measurements and measurement techniques in Physics </t>
  </si>
  <si>
    <t>ttlabora22lo</t>
  </si>
  <si>
    <t>Természettudományos laboratóriumi alapok (kémia)</t>
  </si>
  <si>
    <t>Zsélyné Ujvári Mária</t>
  </si>
  <si>
    <t>Fundamentals of science laboratory (Chemistry)</t>
  </si>
  <si>
    <t>retorika1a22vo</t>
  </si>
  <si>
    <t>Retorika, kommunikáció és magyar szaknyelvi alapok 1</t>
  </si>
  <si>
    <t>Gyj(3)</t>
  </si>
  <si>
    <t>Kiskovács Attila</t>
  </si>
  <si>
    <t>Basics of rhetoric, communication and terminological Hungarian language 1</t>
  </si>
  <si>
    <t>foktszoca22lo</t>
  </si>
  <si>
    <t>Felsőoktatási szocializáció</t>
  </si>
  <si>
    <t>Gyj(2)</t>
  </si>
  <si>
    <t>Lénárd Sándor</t>
  </si>
  <si>
    <t>PPK Neveléstudományi Intézet</t>
  </si>
  <si>
    <t>Organizational socialization in higher education</t>
  </si>
  <si>
    <t>összes kontaktóra</t>
  </si>
  <si>
    <t>összes kredit</t>
  </si>
  <si>
    <t>összes kollokvium</t>
  </si>
  <si>
    <t xml:space="preserve">     Választható ismeretkörök (teljesítendő: 2 kredit)</t>
  </si>
  <si>
    <t>aszaknya22go</t>
  </si>
  <si>
    <t>Angol szaknyelvi alapok</t>
  </si>
  <si>
    <t>kv</t>
  </si>
  <si>
    <t>Harman-Tóth Erzsébet</t>
  </si>
  <si>
    <t>Basics of terminological English language</t>
  </si>
  <si>
    <t>motermjela22to</t>
  </si>
  <si>
    <t>Magyarország természeti jelenségei terepgyakorlat</t>
  </si>
  <si>
    <t>Nature phenomena of Hungary field trip</t>
  </si>
  <si>
    <t>teljesítendő kredit</t>
  </si>
  <si>
    <t>B1. Környezettan alapozó ismeretek (27 kredit)</t>
  </si>
  <si>
    <t xml:space="preserve">     Kötelező ismeretkörök (25 kredit)</t>
  </si>
  <si>
    <t>regkorny1a22to</t>
  </si>
  <si>
    <t>Regionális környezeti terepgyakorlat 1</t>
  </si>
  <si>
    <t>Regional environmental field trip 1</t>
  </si>
  <si>
    <t>regkorny2a22to</t>
  </si>
  <si>
    <t>Regionális környezeti terepgyakorlat 2</t>
  </si>
  <si>
    <t>Regional environmental field trip 2</t>
  </si>
  <si>
    <t>ktanbevkta22ea</t>
  </si>
  <si>
    <t>Bevezetés a környezettudományba</t>
  </si>
  <si>
    <t>K(5)</t>
  </si>
  <si>
    <t>Takács Sánta András</t>
  </si>
  <si>
    <t>Introduction to environmental science</t>
  </si>
  <si>
    <t>tarsgazdl22eo</t>
  </si>
  <si>
    <t>Társadalomtudományi-gazdasági-jogi-igazgatási alapok</t>
  </si>
  <si>
    <t>Berki Márton</t>
  </si>
  <si>
    <t>TTK Társadalom- és Gazdaságföldrajzi Tanszék</t>
  </si>
  <si>
    <t>Basics of social science, economics, law and administration</t>
  </si>
  <si>
    <t>vizkult1a22vo</t>
  </si>
  <si>
    <t>Vizuális kultúra 1</t>
  </si>
  <si>
    <t>Bubik Veronika</t>
  </si>
  <si>
    <t>Visual culture 1</t>
  </si>
  <si>
    <t>vizkom1a22lo</t>
  </si>
  <si>
    <t>Vizuális kommunikáció 1</t>
  </si>
  <si>
    <t>Visual communication 1</t>
  </si>
  <si>
    <t>vizkult2a22vo</t>
  </si>
  <si>
    <t>Vizuális kultúra 2</t>
  </si>
  <si>
    <t>Visual culture 2</t>
  </si>
  <si>
    <t>vizkom2a22lo</t>
  </si>
  <si>
    <t>Vizuális kommunikáció 2</t>
  </si>
  <si>
    <t>Visual communication 2</t>
  </si>
  <si>
    <t>retorika2a22vo</t>
  </si>
  <si>
    <t>Retorika, kommunikáció és magyar szaknyelvi alapok 2</t>
  </si>
  <si>
    <t>Harsányi Bence</t>
  </si>
  <si>
    <t>Basics of rhetoric, communication and terminological Hungarian language 2</t>
  </si>
  <si>
    <t>tudaltuda22go</t>
  </si>
  <si>
    <t>Tudomány-áltudomány-hamis hírek (kritikai keresés a weben)</t>
  </si>
  <si>
    <t>Science-pseudoscience-fake news (critical search on the web)</t>
  </si>
  <si>
    <t>mokornyala22to</t>
  </si>
  <si>
    <t>Magyarország környezeti állapota terepgyakorlat</t>
  </si>
  <si>
    <t>Environmental condition of Hungary field trip</t>
  </si>
  <si>
    <t>hittuda22eo</t>
  </si>
  <si>
    <t>Hit-tudomány</t>
  </si>
  <si>
    <t>Unger Zoltán</t>
  </si>
  <si>
    <t>BDPK Földrajz Tanszék</t>
  </si>
  <si>
    <t>Faith – science</t>
  </si>
  <si>
    <t>A2. A természettudomány szakmai törzsanyag szakterületi ismeretkörei (101 kredit)</t>
  </si>
  <si>
    <t xml:space="preserve">     A közvetlenül megtapasztalható természettel foglalkozó témacsoportok (65 kredit)</t>
  </si>
  <si>
    <t>bevfiz1f22vo</t>
  </si>
  <si>
    <t>Bevezetés a fizikába 1</t>
  </si>
  <si>
    <t>Csanád Máté</t>
  </si>
  <si>
    <t>TTK Atomfizikai Tanszék</t>
  </si>
  <si>
    <t>Basic Physics 1</t>
  </si>
  <si>
    <t>bevfiz2f22vo</t>
  </si>
  <si>
    <t>Bevezetés a fizikába 2</t>
  </si>
  <si>
    <t>Basic Physics 2</t>
  </si>
  <si>
    <t>demfiz1f22lo</t>
  </si>
  <si>
    <t>Demonstrációs fizika labor 1</t>
  </si>
  <si>
    <t>Demonstration Physics Laboratory 1</t>
  </si>
  <si>
    <t>demfiz2f22lo</t>
  </si>
  <si>
    <t>Demonstrációs fizika labor 2</t>
  </si>
  <si>
    <t>e</t>
  </si>
  <si>
    <t>Demonstration Physics Laboratory 2</t>
  </si>
  <si>
    <t>bevkem1k22va</t>
  </si>
  <si>
    <t>Bevezetés a kémiába 1</t>
  </si>
  <si>
    <t>TTK Fizikai Kémiai Tanszék</t>
  </si>
  <si>
    <t>Introduction to chemistry 1</t>
  </si>
  <si>
    <t>bevkem2k22va</t>
  </si>
  <si>
    <t>Bevezetés a kémiába 2</t>
  </si>
  <si>
    <t>Zsély István Gyula</t>
  </si>
  <si>
    <t>Introduction to chemistry 2</t>
  </si>
  <si>
    <t>ktanalkel1k22la</t>
  </si>
  <si>
    <t>Bevezetés a kémiába labor</t>
  </si>
  <si>
    <t>Introduction to chemistry lab</t>
  </si>
  <si>
    <t>bevkem3k22eo</t>
  </si>
  <si>
    <t>Bevezetés a kémiába 3</t>
  </si>
  <si>
    <t>Homonnay Zoltán</t>
  </si>
  <si>
    <t>TTK Analitikai Kémiai Tanszék</t>
  </si>
  <si>
    <t>Introduction to chemistry 3</t>
  </si>
  <si>
    <t>bevbiol1b22ea</t>
  </si>
  <si>
    <t>Bevezetés a biológiába 1</t>
  </si>
  <si>
    <t>Tárnok Krisztián</t>
  </si>
  <si>
    <t>TTK Élettani és Neurobiológiai Tanszék</t>
  </si>
  <si>
    <t>Introduction to biology 1</t>
  </si>
  <si>
    <t>bevbiol2b22ea</t>
  </si>
  <si>
    <t>Bevezetés a biológiába 2</t>
  </si>
  <si>
    <t>Hajnik Tünde</t>
  </si>
  <si>
    <t>Introduction to biology 2</t>
  </si>
  <si>
    <t>embszmk2b22go</t>
  </si>
  <si>
    <t>Az emberi szervezet felépítése és működése II. GY</t>
  </si>
  <si>
    <t>The human body and its physiology II. P</t>
  </si>
  <si>
    <t>moelovil1b22go</t>
  </si>
  <si>
    <t>Magyarország élővilága I. GY</t>
  </si>
  <si>
    <t xml:space="preserve">Szövényi Gergely </t>
  </si>
  <si>
    <t>TTK Állatrendszertani és Ökológiai Tanszék</t>
  </si>
  <si>
    <t>Biota of Hungary I. P</t>
  </si>
  <si>
    <t>moelovil2b22go</t>
  </si>
  <si>
    <t>Magyarország élővilága II. GY</t>
  </si>
  <si>
    <t>Standovár Tibor</t>
  </si>
  <si>
    <t>TTK Növényrendszertani, Ökológiai és Elméleti Biológiai Tanszék</t>
  </si>
  <si>
    <t>Biota of Hungary II. P</t>
  </si>
  <si>
    <t>ktanallokob22ea</t>
  </si>
  <si>
    <t>Állatökológia</t>
  </si>
  <si>
    <t>Török János</t>
  </si>
  <si>
    <t>Animal ecology</t>
  </si>
  <si>
    <t>ktannovokob22ea</t>
  </si>
  <si>
    <t>Növényökológia</t>
  </si>
  <si>
    <t>Kalapos Tibor</t>
  </si>
  <si>
    <t>Plant ecology</t>
  </si>
  <si>
    <t>ktanokolb22ta</t>
  </si>
  <si>
    <t>Ökológia terepgyakorlat</t>
  </si>
  <si>
    <t>Field practice: Ecology</t>
  </si>
  <si>
    <t>foldtud1a22vo</t>
  </si>
  <si>
    <t>Földtudomány 1</t>
  </si>
  <si>
    <t>Earth science 1</t>
  </si>
  <si>
    <t>foldtud2g22vo</t>
  </si>
  <si>
    <t>Földtudomány 2</t>
  </si>
  <si>
    <t>Mészáros Róbert</t>
  </si>
  <si>
    <t>TTK Meteorológiai Tanszék</t>
  </si>
  <si>
    <t>Earth science 2</t>
  </si>
  <si>
    <t>haltttgya22to</t>
  </si>
  <si>
    <t>Haladó természettudományos terepgyakorlat (Kárpát-Pannon régió)</t>
  </si>
  <si>
    <t>Advanced scientific field trip (Carpathian-Pannonian Region)</t>
  </si>
  <si>
    <t>matttm22vo</t>
  </si>
  <si>
    <t>Matematika a természettudományokban</t>
  </si>
  <si>
    <t>Mathematics in science</t>
  </si>
  <si>
    <t xml:space="preserve">     A természettel foglalkozó egyéb témacsoportok (12 kredit)</t>
  </si>
  <si>
    <t>ttfogparaa22eo</t>
  </si>
  <si>
    <t>A mai természettudományos fogalmak és paradigmák kialakulása</t>
  </si>
  <si>
    <t>The evolution of today's scientific concepts and paradigms</t>
  </si>
  <si>
    <t>modfizszf22eo</t>
  </si>
  <si>
    <t>Modern fizika szemléletesen</t>
  </si>
  <si>
    <t>Modern Physics made simple</t>
  </si>
  <si>
    <t>mokemk22eo</t>
  </si>
  <si>
    <t>Modern kémia</t>
  </si>
  <si>
    <t>Modern chemistry</t>
  </si>
  <si>
    <t>mobiolb22eo</t>
  </si>
  <si>
    <t>Modern biológia</t>
  </si>
  <si>
    <t>Márialigeti Károly</t>
  </si>
  <si>
    <t>TTK Mikrobiológiai Tanszék</t>
  </si>
  <si>
    <t>Modern biology</t>
  </si>
  <si>
    <t xml:space="preserve">     A természettudományos tájékozódással és ismeretátadással  foglalkozó témacsoportok (12 kredit)</t>
  </si>
  <si>
    <t>tttajism1a22go</t>
  </si>
  <si>
    <t>Természettudományos tájékozódás és ismeretátadás 1</t>
  </si>
  <si>
    <t>Scientific orientation and transfer of knowledge 1</t>
  </si>
  <si>
    <t>tttajism2a22go</t>
  </si>
  <si>
    <t>Természettudományos tájékozódás és ismeretátadás 2</t>
  </si>
  <si>
    <t>Scientific orientation and transfer of knowledge 2</t>
  </si>
  <si>
    <t>tttajism3a22go</t>
  </si>
  <si>
    <t>Természettudományos tájékozódás és ismeretátadás 3</t>
  </si>
  <si>
    <t>Scientific orientation and transfer of knowledge 3</t>
  </si>
  <si>
    <t>tttajism4a22go</t>
  </si>
  <si>
    <t>Természettudományos tájékozódás és ismeretátadás 4</t>
  </si>
  <si>
    <t>Scientific orientation and transfer of knowledge 4</t>
  </si>
  <si>
    <t xml:space="preserve">    Mindennapok természettudománya témacsoportok (12 kredit)</t>
  </si>
  <si>
    <t>ujeszkf22go</t>
  </si>
  <si>
    <t>Új eszközök és technológiák</t>
  </si>
  <si>
    <t>Ispánovity Péter</t>
  </si>
  <si>
    <t>New devices and technologies</t>
  </si>
  <si>
    <t>mindbiolb22go</t>
  </si>
  <si>
    <t>Mindennapok biológiája GY</t>
  </si>
  <si>
    <t>Kovács M. Gábor</t>
  </si>
  <si>
    <t>TTK Biológiai Intézet</t>
  </si>
  <si>
    <t>Everyday biology P</t>
  </si>
  <si>
    <t>ktankegtanb22ea</t>
  </si>
  <si>
    <t>Környezetegészségtan</t>
  </si>
  <si>
    <t>Varró Petra</t>
  </si>
  <si>
    <t>Environmental health sciences</t>
  </si>
  <si>
    <t>ktangisg17ga</t>
  </si>
  <si>
    <t>Térképismeret és geoinformációs rendszerek</t>
  </si>
  <si>
    <t>Kovács Béla</t>
  </si>
  <si>
    <t>IK Térképtudományi és Geoinformatikai Intézet</t>
  </si>
  <si>
    <t xml:space="preserve">Map Skills and Geo-Information Systems </t>
  </si>
  <si>
    <t>ktankkemk17ea</t>
  </si>
  <si>
    <t>Környezetkémia</t>
  </si>
  <si>
    <t>Salma Imre</t>
  </si>
  <si>
    <t>Environmental Chemistry</t>
  </si>
  <si>
    <t>B2. A környezettan szakmai törzsanyag szakterületi ismeretkörei (40 kredit)</t>
  </si>
  <si>
    <t xml:space="preserve">     A jelen fő környezeti problémáival foglalkozó témacsoportok (25 kredit)</t>
  </si>
  <si>
    <t>etkapcsg22vo</t>
  </si>
  <si>
    <t>Az ember és a természet kapcsolata, ökológiai fenntarthatóság, energia, klímaváltozás</t>
  </si>
  <si>
    <t>Pongrácz Rita</t>
  </si>
  <si>
    <t>Man and nature, ecological sustainability, energy, climate change</t>
  </si>
  <si>
    <t>hvlta22vo</t>
  </si>
  <si>
    <t>Hulladék, víz, levegő, talaj</t>
  </si>
  <si>
    <t>Waste, water, air, soil</t>
  </si>
  <si>
    <t>gyaktvb22to</t>
  </si>
  <si>
    <t>Gyakorlati természetvédelem</t>
  </si>
  <si>
    <t>Gy(5)</t>
  </si>
  <si>
    <t>Tóth Zoltán</t>
  </si>
  <si>
    <t>Practical nature conservation</t>
  </si>
  <si>
    <t>gyakkva22to</t>
  </si>
  <si>
    <t>Gyakorlati környezetvédelem</t>
  </si>
  <si>
    <t>Practical environmental protection</t>
  </si>
  <si>
    <t xml:space="preserve">     A környezeti problémák társadalmi kezelésével foglalkozó témacsoportok (15 kredit)</t>
  </si>
  <si>
    <t>ktankjoga22ea</t>
  </si>
  <si>
    <t>Környezetjog</t>
  </si>
  <si>
    <t>Mikó János</t>
  </si>
  <si>
    <t>Environmental law</t>
  </si>
  <si>
    <t>gazdszabl22vo</t>
  </si>
  <si>
    <t>Gazdasági szabályozás, háztartás</t>
  </si>
  <si>
    <t>Economic regulation, household</t>
  </si>
  <si>
    <t>ktangloboka22ea</t>
  </si>
  <si>
    <t>Globális ökológia</t>
  </si>
  <si>
    <t>Global Ecology</t>
  </si>
  <si>
    <t>Szakterületi ismeretek összes kredit (198 kredit)</t>
  </si>
  <si>
    <t>Szaktárgyi kritériumvizsga (0 kredit)</t>
  </si>
  <si>
    <t>OTK-SZV-TER</t>
  </si>
  <si>
    <t>Szaktárgyi kritériumvizsga</t>
  </si>
  <si>
    <t>(x)</t>
  </si>
  <si>
    <t>Subject-specific Criterion Exam</t>
  </si>
  <si>
    <t>Szakmódszertan (20 kredit)</t>
  </si>
  <si>
    <t>bioltana22go</t>
  </si>
  <si>
    <t>Biológia tanítás módszertana</t>
  </si>
  <si>
    <t>Vasváry Kinga</t>
  </si>
  <si>
    <t>Methodology of teaching biology</t>
  </si>
  <si>
    <t>fiztan1f22go</t>
  </si>
  <si>
    <t>A fizika tanítása 1</t>
  </si>
  <si>
    <t>Radnóti Katalin</t>
  </si>
  <si>
    <t>Teaching physics 1</t>
  </si>
  <si>
    <t>kemtana22go</t>
  </si>
  <si>
    <t xml:space="preserve">A kémiatanítás módszertana </t>
  </si>
  <si>
    <t>Angyal zsuzsanna</t>
  </si>
  <si>
    <t>Methodology of teaching science 2</t>
  </si>
  <si>
    <t>ttudmdszt1a22eo</t>
  </si>
  <si>
    <t>Természettudomány tanítás módszertana 1</t>
  </si>
  <si>
    <t>Methodology of teaching science 1</t>
  </si>
  <si>
    <t>ttudmdszt2a22go</t>
  </si>
  <si>
    <t>Természettudomány tanítás módszertana 2</t>
  </si>
  <si>
    <t>ktanmdszt1a22eo</t>
  </si>
  <si>
    <t>Környezettan tanítás módszertana 1</t>
  </si>
  <si>
    <t>Methodology of teaching environmental studies 1</t>
  </si>
  <si>
    <t>ktanmdszt2a22to</t>
  </si>
  <si>
    <t>Környezettan tanítás módszertana 2</t>
  </si>
  <si>
    <t>Methodology of teaching environmental studies 2</t>
  </si>
  <si>
    <t>Pedagógiai-pszichológiai tárgyak (30 kredit)</t>
  </si>
  <si>
    <t>OTK-TAN22-101</t>
  </si>
  <si>
    <t>Tanár leszek</t>
  </si>
  <si>
    <t xml:space="preserve">OTK-PGY-1-TAN22-102 </t>
  </si>
  <si>
    <t>Pályaszocializációs gyakorlat 1.</t>
  </si>
  <si>
    <t>OTK-TAN22-103</t>
  </si>
  <si>
    <t>Iskolák és tanuló közösségek</t>
  </si>
  <si>
    <t>OTK-PGY-2-TAN22-104</t>
  </si>
  <si>
    <t>Pályaszocializációs gyakorlat 2.</t>
  </si>
  <si>
    <t>OTK-TAN22-105</t>
  </si>
  <si>
    <t>Fejlődéspszichológia és szocializáció</t>
  </si>
  <si>
    <t>OTK-PGY-3-TAN22-106</t>
  </si>
  <si>
    <t xml:space="preserve">Pályaszocializációs gyakorlat 3. </t>
  </si>
  <si>
    <t>OTK-TAN22-107</t>
  </si>
  <si>
    <t>A tanulás pszichológiája 1.</t>
  </si>
  <si>
    <t>t</t>
  </si>
  <si>
    <t>OTK-TAN22-108</t>
  </si>
  <si>
    <t xml:space="preserve">A tanulás pszichológiája 2. </t>
  </si>
  <si>
    <t>OTK-TAN22-109</t>
  </si>
  <si>
    <t>A tanulás támogatása</t>
  </si>
  <si>
    <t>OTK-TAN22-110</t>
  </si>
  <si>
    <t>Pályakezdő pedagógus szakértelme</t>
  </si>
  <si>
    <t>OTK-TAN22-111</t>
  </si>
  <si>
    <t>Az egyéni bánásmód pszichológiája</t>
  </si>
  <si>
    <t>OTK-TAN22-112</t>
  </si>
  <si>
    <t>Tanári hatékonységfejlesztés tréning</t>
  </si>
  <si>
    <t>Gy(3)</t>
  </si>
  <si>
    <t>Iskolai gyakorlatok (12 kredit)</t>
  </si>
  <si>
    <t>OTK-TGY-TER</t>
  </si>
  <si>
    <t>Csoportos tanítási gyakorlat (Természettudomány)</t>
  </si>
  <si>
    <t>Pályaszocializációs gyakorlat 3</t>
  </si>
  <si>
    <t>Group Teaching Practice (Science)</t>
  </si>
  <si>
    <t>OTK-TGY-KÖR</t>
  </si>
  <si>
    <t>Csoportos tanítási gyakorlat (Környezettan)</t>
  </si>
  <si>
    <t>Group Teaching Practice (Environmental Studies)</t>
  </si>
  <si>
    <t>OTK-SZGY-TER</t>
  </si>
  <si>
    <t>Szaktárgyi tanítási gyakorlat (Természettudomány)</t>
  </si>
  <si>
    <t>Subject-specific Teaching Practice (Science)</t>
  </si>
  <si>
    <t>OTK-SZGY-KÖR</t>
  </si>
  <si>
    <t>Szaktárgyi tanítási gyakorlat (Környezettan)</t>
  </si>
  <si>
    <t>Subject-specific Teaching Practice (Environmental Studies)</t>
  </si>
  <si>
    <t>OTK-ÖGY</t>
  </si>
  <si>
    <t>Összefüggő egyéni iskolai gyakorlat</t>
  </si>
  <si>
    <t>OTK-ÖGY-TER</t>
  </si>
  <si>
    <t>Összefüggő egyéni iskolai gyakorlatot kísérő szakos szeminárium</t>
  </si>
  <si>
    <t>OTK-ÖGYK</t>
  </si>
  <si>
    <t>Összefüggő egyéni iskolai gyakorlatot kísérő pedagógiai_x0002_pszichológiai szeminárium</t>
  </si>
  <si>
    <t>OTK-TAN22-PF</t>
  </si>
  <si>
    <t>Portfólió</t>
  </si>
  <si>
    <t>Iskolai gyakorlathoz közvetlenül kapcsolódó tárgy (6 kredit)</t>
  </si>
  <si>
    <t>Coherent Individual Practice Support Seminar</t>
  </si>
  <si>
    <t>Min (2)</t>
  </si>
  <si>
    <t>Anyanyelvi kritériumvizsga (0 kredit)</t>
  </si>
  <si>
    <t>OTK-AKV</t>
  </si>
  <si>
    <t>Anyanyelvi kritáriumvizsga</t>
  </si>
  <si>
    <t>Szabadon választható tárgyak (10 kredit)</t>
  </si>
  <si>
    <t>ÖSSZESEN</t>
  </si>
  <si>
    <t>összes előírt kredit</t>
  </si>
  <si>
    <t>A természettudomány-környezettantanári szak szakos mintatanterve alapján a 6. félévet javasoljuk kiemelten Erasmus-mobilitásra.</t>
  </si>
  <si>
    <t>x = tárgy mintatantervi helye</t>
  </si>
  <si>
    <t>kv = kötelezően választható tárgy helye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</si>
  <si>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</si>
  <si>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</si>
  <si>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</si>
  <si>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</si>
  <si>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</si>
  <si>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</si>
  <si>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</si>
  <si>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Gyj(3) = gyakorlati jegy (3 fokozatú)</t>
  </si>
  <si>
    <t>Gyj(2) = gyakorlati jegy (2 fokozatú)</t>
  </si>
  <si>
    <t>Előfeltételek</t>
  </si>
  <si>
    <t>e = erős</t>
  </si>
  <si>
    <t>gy = gyenge</t>
  </si>
  <si>
    <t>t = társfelvétel</t>
  </si>
  <si>
    <t>Érvényes: 2026 januárjában. 
Az esetleges változásokról az ELTE TTK és az ELTE TKK (Tanárképző Központ) honlapján, 
illetve dr. Angyal Zsuzsannánál - angyal.zsuzsanna@ttk.elte.hu lehet tájékozódni.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</si>
</sst>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;;@"/>
    <numFmt numFmtId="165" formatCode="yyyy/mm/dd/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theme="5"/>
      <name val="Arial"/>
      <family val="2"/>
      <charset val="238"/>
    </font>
    <font>
      <sz val="8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</font>
    <font>
      <b/>
      <sz val="10"/>
      <color theme="9" tint="-0.249977111117893"/>
      <name val="Arial"/>
    </font>
    <font>
      <b/>
      <sz val="10"/>
      <name val="Arial"/>
    </font>
    <font>
      <sz val="10"/>
      <color theme="1"/>
      <name val="Arial"/>
    </font>
    <font>
      <sz val="10"/>
      <color rgb="FF000000"/>
      <name val="Arial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rgb="FF242424"/>
      <name val="Aptos Narrow"/>
      <charset val="1"/>
    </font>
    <font>
      <sz val="10"/>
      <color rgb="FF242424"/>
      <name val="Aptos Narrow"/>
      <charset val="1"/>
    </font>
    <font>
      <b/>
      <i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dotted">
        <color indexed="63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3" fillId="0" borderId="0"/>
    <xf numFmtId="0" fontId="4" fillId="0" borderId="0"/>
  </cellStyleXfs>
  <cellXfs count="457">
    <xf numFmtId="0" fontId="0" fillId="0" borderId="0" xfId="0"/>
    <xf numFmtId="0" fontId="7" fillId="0" borderId="0" xfId="4" applyFont="1" applyAlignment="1">
      <alignment vertical="center"/>
    </xf>
    <xf numFmtId="0" fontId="7" fillId="0" borderId="0" xfId="4" applyFont="1" applyAlignment="1">
      <alignment horizontal="left" vertical="center"/>
    </xf>
    <xf numFmtId="0" fontId="1" fillId="0" borderId="0" xfId="4" applyFont="1" applyAlignment="1">
      <alignment horizontal="center"/>
    </xf>
    <xf numFmtId="0" fontId="1" fillId="0" borderId="0" xfId="4" applyFont="1" applyAlignment="1">
      <alignment horizontal="left"/>
    </xf>
    <xf numFmtId="0" fontId="1" fillId="0" borderId="0" xfId="4" applyFont="1"/>
    <xf numFmtId="0" fontId="5" fillId="0" borderId="0" xfId="4"/>
    <xf numFmtId="0" fontId="10" fillId="0" borderId="15" xfId="4" applyFont="1" applyBorder="1" applyAlignment="1">
      <alignment horizontal="center" vertical="center" wrapText="1"/>
    </xf>
    <xf numFmtId="0" fontId="8" fillId="0" borderId="15" xfId="4" applyFont="1" applyBorder="1" applyAlignment="1">
      <alignment horizontal="center" vertical="center"/>
    </xf>
    <xf numFmtId="0" fontId="10" fillId="3" borderId="5" xfId="2" applyFont="1" applyFill="1" applyBorder="1" applyAlignment="1">
      <alignment horizontal="left" vertical="center"/>
    </xf>
    <xf numFmtId="0" fontId="10" fillId="3" borderId="4" xfId="2" applyFont="1" applyFill="1" applyBorder="1" applyAlignment="1">
      <alignment horizontal="left" vertical="center"/>
    </xf>
    <xf numFmtId="0" fontId="10" fillId="3" borderId="4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0" fontId="1" fillId="0" borderId="0" xfId="4" applyFont="1" applyAlignment="1">
      <alignment vertical="center"/>
    </xf>
    <xf numFmtId="0" fontId="1" fillId="4" borderId="22" xfId="4" applyFont="1" applyFill="1" applyBorder="1" applyAlignment="1">
      <alignment vertical="center"/>
    </xf>
    <xf numFmtId="0" fontId="10" fillId="4" borderId="16" xfId="4" applyFont="1" applyFill="1" applyBorder="1" applyAlignment="1">
      <alignment horizontal="center" vertical="center"/>
    </xf>
    <xf numFmtId="0" fontId="10" fillId="4" borderId="1" xfId="4" applyFont="1" applyFill="1" applyBorder="1" applyAlignment="1">
      <alignment horizontal="center" vertical="center"/>
    </xf>
    <xf numFmtId="164" fontId="14" fillId="0" borderId="3" xfId="4" applyNumberFormat="1" applyFont="1" applyBorder="1" applyAlignment="1">
      <alignment horizontal="center" vertical="center"/>
    </xf>
    <xf numFmtId="164" fontId="14" fillId="0" borderId="1" xfId="4" applyNumberFormat="1" applyFont="1" applyBorder="1" applyAlignment="1">
      <alignment horizontal="center" vertical="center"/>
    </xf>
    <xf numFmtId="0" fontId="10" fillId="0" borderId="16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2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3" xfId="4" applyFont="1" applyBorder="1" applyAlignment="1">
      <alignment horizontal="center" vertical="center"/>
    </xf>
    <xf numFmtId="0" fontId="1" fillId="4" borderId="24" xfId="4" applyFont="1" applyFill="1" applyBorder="1" applyAlignment="1">
      <alignment vertical="center"/>
    </xf>
    <xf numFmtId="0" fontId="15" fillId="0" borderId="24" xfId="4" applyFont="1" applyBorder="1" applyAlignment="1">
      <alignment horizontal="left" vertical="center"/>
    </xf>
    <xf numFmtId="0" fontId="15" fillId="0" borderId="22" xfId="4" applyFont="1" applyBorder="1" applyAlignment="1">
      <alignment horizontal="left" vertical="center"/>
    </xf>
    <xf numFmtId="0" fontId="1" fillId="0" borderId="22" xfId="4" applyFont="1" applyBorder="1" applyAlignment="1">
      <alignment vertical="center"/>
    </xf>
    <xf numFmtId="0" fontId="1" fillId="0" borderId="22" xfId="1" applyBorder="1" applyAlignment="1">
      <alignment vertical="center"/>
    </xf>
    <xf numFmtId="0" fontId="10" fillId="2" borderId="16" xfId="4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164" fontId="14" fillId="5" borderId="16" xfId="4" applyNumberFormat="1" applyFont="1" applyFill="1" applyBorder="1" applyAlignment="1">
      <alignment horizontal="center" vertical="center"/>
    </xf>
    <xf numFmtId="164" fontId="14" fillId="5" borderId="1" xfId="4" applyNumberFormat="1" applyFont="1" applyFill="1" applyBorder="1" applyAlignment="1">
      <alignment horizontal="center" vertical="center"/>
    </xf>
    <xf numFmtId="164" fontId="17" fillId="5" borderId="1" xfId="4" applyNumberFormat="1" applyFont="1" applyFill="1" applyBorder="1" applyAlignment="1">
      <alignment horizontal="center" vertical="center"/>
    </xf>
    <xf numFmtId="164" fontId="17" fillId="5" borderId="23" xfId="4" applyNumberFormat="1" applyFont="1" applyFill="1" applyBorder="1" applyAlignment="1">
      <alignment horizontal="center" vertical="center"/>
    </xf>
    <xf numFmtId="0" fontId="10" fillId="3" borderId="24" xfId="4" applyFont="1" applyFill="1" applyBorder="1" applyAlignment="1">
      <alignment horizontal="center" vertical="center"/>
    </xf>
    <xf numFmtId="0" fontId="10" fillId="3" borderId="0" xfId="4" applyFont="1" applyFill="1" applyAlignment="1">
      <alignment horizontal="center" vertical="center"/>
    </xf>
    <xf numFmtId="0" fontId="10" fillId="3" borderId="19" xfId="4" applyFont="1" applyFill="1" applyBorder="1" applyAlignment="1">
      <alignment horizontal="center" vertical="center"/>
    </xf>
    <xf numFmtId="164" fontId="16" fillId="5" borderId="16" xfId="4" applyNumberFormat="1" applyFont="1" applyFill="1" applyBorder="1" applyAlignment="1">
      <alignment horizontal="center" vertical="center"/>
    </xf>
    <xf numFmtId="164" fontId="17" fillId="5" borderId="16" xfId="4" applyNumberFormat="1" applyFont="1" applyFill="1" applyBorder="1" applyAlignment="1">
      <alignment horizontal="center" vertical="center"/>
    </xf>
    <xf numFmtId="0" fontId="10" fillId="5" borderId="4" xfId="4" applyFont="1" applyFill="1" applyBorder="1" applyAlignment="1">
      <alignment horizontal="center" vertical="center"/>
    </xf>
    <xf numFmtId="0" fontId="10" fillId="5" borderId="24" xfId="4" applyFont="1" applyFill="1" applyBorder="1" applyAlignment="1">
      <alignment horizontal="center" vertical="center"/>
    </xf>
    <xf numFmtId="0" fontId="10" fillId="0" borderId="24" xfId="4" applyFont="1" applyBorder="1" applyAlignment="1">
      <alignment horizontal="center" vertical="center"/>
    </xf>
    <xf numFmtId="0" fontId="18" fillId="0" borderId="24" xfId="4" applyFont="1" applyBorder="1" applyAlignment="1">
      <alignment horizontal="left" vertical="center" wrapText="1"/>
    </xf>
    <xf numFmtId="0" fontId="1" fillId="4" borderId="22" xfId="1" applyFill="1" applyBorder="1" applyAlignment="1">
      <alignment vertical="center"/>
    </xf>
    <xf numFmtId="0" fontId="1" fillId="0" borderId="22" xfId="2" applyFont="1" applyBorder="1" applyAlignment="1">
      <alignment vertical="center"/>
    </xf>
    <xf numFmtId="0" fontId="10" fillId="0" borderId="5" xfId="1" applyFont="1" applyBorder="1" applyAlignment="1">
      <alignment horizontal="center" vertical="center"/>
    </xf>
    <xf numFmtId="0" fontId="10" fillId="0" borderId="24" xfId="2" applyFont="1" applyBorder="1" applyAlignment="1">
      <alignment vertical="center"/>
    </xf>
    <xf numFmtId="0" fontId="1" fillId="0" borderId="24" xfId="5" applyFont="1" applyBorder="1" applyAlignment="1">
      <alignment horizontal="left" vertical="center"/>
    </xf>
    <xf numFmtId="0" fontId="12" fillId="0" borderId="22" xfId="1" applyFont="1" applyBorder="1" applyAlignment="1">
      <alignment vertical="center"/>
    </xf>
    <xf numFmtId="0" fontId="1" fillId="0" borderId="22" xfId="6" applyFont="1" applyBorder="1" applyAlignment="1">
      <alignment vertical="center"/>
    </xf>
    <xf numFmtId="0" fontId="18" fillId="0" borderId="17" xfId="4" applyFont="1" applyBorder="1" applyAlignment="1">
      <alignment horizontal="left" vertical="center" wrapText="1"/>
    </xf>
    <xf numFmtId="0" fontId="18" fillId="0" borderId="21" xfId="4" applyFont="1" applyBorder="1" applyAlignment="1">
      <alignment horizontal="left" vertical="center" wrapText="1"/>
    </xf>
    <xf numFmtId="0" fontId="1" fillId="0" borderId="21" xfId="4" applyFont="1" applyBorder="1" applyAlignment="1">
      <alignment horizontal="left" vertical="center"/>
    </xf>
    <xf numFmtId="0" fontId="10" fillId="6" borderId="16" xfId="4" applyFont="1" applyFill="1" applyBorder="1" applyAlignment="1">
      <alignment horizontal="center" vertical="center"/>
    </xf>
    <xf numFmtId="0" fontId="10" fillId="6" borderId="1" xfId="4" applyFont="1" applyFill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2" fillId="4" borderId="22" xfId="1" applyFont="1" applyFill="1" applyBorder="1" applyAlignment="1">
      <alignment vertical="center"/>
    </xf>
    <xf numFmtId="0" fontId="1" fillId="0" borderId="24" xfId="4" applyFont="1" applyBorder="1" applyAlignment="1">
      <alignment horizontal="left" vertical="center"/>
    </xf>
    <xf numFmtId="164" fontId="17" fillId="5" borderId="27" xfId="4" applyNumberFormat="1" applyFont="1" applyFill="1" applyBorder="1" applyAlignment="1">
      <alignment horizontal="center" vertical="center"/>
    </xf>
    <xf numFmtId="164" fontId="17" fillId="5" borderId="6" xfId="4" applyNumberFormat="1" applyFont="1" applyFill="1" applyBorder="1" applyAlignment="1">
      <alignment horizontal="center" vertical="center"/>
    </xf>
    <xf numFmtId="0" fontId="10" fillId="5" borderId="5" xfId="4" applyFont="1" applyFill="1" applyBorder="1" applyAlignment="1">
      <alignment horizontal="center" vertical="center"/>
    </xf>
    <xf numFmtId="0" fontId="1" fillId="6" borderId="24" xfId="4" applyFont="1" applyFill="1" applyBorder="1" applyAlignment="1">
      <alignment horizontal="left" vertical="center"/>
    </xf>
    <xf numFmtId="164" fontId="17" fillId="5" borderId="3" xfId="4" applyNumberFormat="1" applyFont="1" applyFill="1" applyBorder="1" applyAlignment="1">
      <alignment horizontal="center" vertical="center"/>
    </xf>
    <xf numFmtId="0" fontId="1" fillId="6" borderId="22" xfId="4" applyFont="1" applyFill="1" applyBorder="1" applyAlignment="1">
      <alignment horizontal="left" vertical="center"/>
    </xf>
    <xf numFmtId="0" fontId="10" fillId="3" borderId="13" xfId="4" applyFont="1" applyFill="1" applyBorder="1" applyAlignment="1">
      <alignment horizontal="center" vertical="center"/>
    </xf>
    <xf numFmtId="0" fontId="19" fillId="0" borderId="0" xfId="4" applyFont="1" applyAlignment="1">
      <alignment horizontal="center"/>
    </xf>
    <xf numFmtId="0" fontId="10" fillId="0" borderId="0" xfId="4" applyFont="1" applyAlignment="1">
      <alignment horizontal="left"/>
    </xf>
    <xf numFmtId="0" fontId="12" fillId="0" borderId="0" xfId="4" applyFont="1" applyAlignment="1">
      <alignment horizontal="left"/>
    </xf>
    <xf numFmtId="0" fontId="18" fillId="0" borderId="22" xfId="4" applyFont="1" applyBorder="1"/>
    <xf numFmtId="0" fontId="9" fillId="3" borderId="0" xfId="4" applyFont="1" applyFill="1" applyAlignment="1">
      <alignment horizontal="center" vertical="center"/>
    </xf>
    <xf numFmtId="0" fontId="9" fillId="3" borderId="19" xfId="4" applyFont="1" applyFill="1" applyBorder="1" applyAlignment="1">
      <alignment horizontal="center" vertical="center"/>
    </xf>
    <xf numFmtId="0" fontId="1" fillId="0" borderId="22" xfId="4" applyFont="1" applyBorder="1" applyAlignment="1">
      <alignment horizontal="left" vertical="center"/>
    </xf>
    <xf numFmtId="0" fontId="1" fillId="0" borderId="23" xfId="4" applyFont="1" applyBorder="1" applyAlignment="1">
      <alignment vertical="center"/>
    </xf>
    <xf numFmtId="164" fontId="10" fillId="5" borderId="31" xfId="4" applyNumberFormat="1" applyFont="1" applyFill="1" applyBorder="1" applyAlignment="1">
      <alignment horizontal="center" vertical="center"/>
    </xf>
    <xf numFmtId="164" fontId="10" fillId="5" borderId="32" xfId="4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0" fontId="10" fillId="3" borderId="17" xfId="4" applyFont="1" applyFill="1" applyBorder="1" applyAlignment="1">
      <alignment horizontal="center" vertical="center"/>
    </xf>
    <xf numFmtId="0" fontId="10" fillId="3" borderId="14" xfId="4" applyFont="1" applyFill="1" applyBorder="1" applyAlignment="1">
      <alignment horizontal="center" vertical="center"/>
    </xf>
    <xf numFmtId="0" fontId="10" fillId="4" borderId="5" xfId="4" applyFont="1" applyFill="1" applyBorder="1" applyAlignment="1">
      <alignment horizontal="center" vertical="center"/>
    </xf>
    <xf numFmtId="0" fontId="10" fillId="2" borderId="5" xfId="4" applyFont="1" applyFill="1" applyBorder="1" applyAlignment="1">
      <alignment horizontal="center" vertical="center"/>
    </xf>
    <xf numFmtId="0" fontId="10" fillId="4" borderId="24" xfId="4" applyFont="1" applyFill="1" applyBorder="1" applyAlignment="1">
      <alignment horizontal="left" vertical="center"/>
    </xf>
    <xf numFmtId="0" fontId="1" fillId="2" borderId="22" xfId="4" applyFont="1" applyFill="1" applyBorder="1" applyAlignment="1">
      <alignment horizontal="left" vertical="center"/>
    </xf>
    <xf numFmtId="0" fontId="12" fillId="0" borderId="5" xfId="4" applyFont="1" applyBorder="1" applyAlignment="1">
      <alignment horizontal="center" vertical="center"/>
    </xf>
    <xf numFmtId="0" fontId="12" fillId="0" borderId="24" xfId="4" applyFont="1" applyBorder="1" applyAlignment="1">
      <alignment horizontal="left" vertical="center"/>
    </xf>
    <xf numFmtId="0" fontId="10" fillId="4" borderId="22" xfId="4" applyFont="1" applyFill="1" applyBorder="1" applyAlignment="1">
      <alignment horizontal="left" vertical="center"/>
    </xf>
    <xf numFmtId="0" fontId="12" fillId="0" borderId="22" xfId="4" applyFont="1" applyBorder="1" applyAlignment="1">
      <alignment horizontal="left" vertical="center"/>
    </xf>
    <xf numFmtId="0" fontId="10" fillId="0" borderId="5" xfId="2" applyFont="1" applyBorder="1" applyAlignment="1">
      <alignment horizontal="center" vertical="center"/>
    </xf>
    <xf numFmtId="0" fontId="12" fillId="0" borderId="24" xfId="1" applyFont="1" applyBorder="1" applyAlignment="1">
      <alignment vertical="center"/>
    </xf>
    <xf numFmtId="0" fontId="10" fillId="0" borderId="24" xfId="2" applyFont="1" applyBorder="1" applyAlignment="1">
      <alignment horizontal="left" vertical="center"/>
    </xf>
    <xf numFmtId="0" fontId="10" fillId="0" borderId="22" xfId="1" applyFont="1" applyBorder="1" applyAlignment="1">
      <alignment vertical="center"/>
    </xf>
    <xf numFmtId="0" fontId="10" fillId="0" borderId="22" xfId="2" applyFont="1" applyBorder="1" applyAlignment="1">
      <alignment horizontal="left" vertical="center"/>
    </xf>
    <xf numFmtId="0" fontId="12" fillId="0" borderId="5" xfId="2" applyFont="1" applyBorder="1" applyAlignment="1">
      <alignment horizontal="center" vertical="center"/>
    </xf>
    <xf numFmtId="0" fontId="12" fillId="0" borderId="24" xfId="2" applyFont="1" applyBorder="1" applyAlignment="1">
      <alignment horizontal="left" vertical="center"/>
    </xf>
    <xf numFmtId="0" fontId="12" fillId="0" borderId="22" xfId="2" applyFont="1" applyBorder="1" applyAlignment="1">
      <alignment horizontal="left" vertical="center"/>
    </xf>
    <xf numFmtId="0" fontId="1" fillId="0" borderId="5" xfId="4" applyFont="1" applyBorder="1" applyAlignment="1">
      <alignment horizontal="center" vertical="center"/>
    </xf>
    <xf numFmtId="0" fontId="1" fillId="2" borderId="5" xfId="4" applyFont="1" applyFill="1" applyBorder="1" applyAlignment="1">
      <alignment horizontal="center" vertical="center"/>
    </xf>
    <xf numFmtId="0" fontId="1" fillId="2" borderId="24" xfId="4" applyFont="1" applyFill="1" applyBorder="1" applyAlignment="1">
      <alignment horizontal="left" vertical="center"/>
    </xf>
    <xf numFmtId="0" fontId="10" fillId="0" borderId="5" xfId="4" applyFont="1" applyBorder="1" applyAlignment="1">
      <alignment horizontal="center" vertical="center"/>
    </xf>
    <xf numFmtId="0" fontId="1" fillId="0" borderId="24" xfId="4" applyFont="1" applyBorder="1" applyAlignment="1">
      <alignment vertical="center"/>
    </xf>
    <xf numFmtId="0" fontId="1" fillId="0" borderId="5" xfId="2" applyFont="1" applyBorder="1" applyAlignment="1">
      <alignment horizontal="center" vertical="center"/>
    </xf>
    <xf numFmtId="0" fontId="1" fillId="0" borderId="24" xfId="2" applyFont="1" applyBorder="1" applyAlignment="1">
      <alignment horizontal="left" vertical="center"/>
    </xf>
    <xf numFmtId="0" fontId="1" fillId="0" borderId="22" xfId="2" applyFont="1" applyBorder="1" applyAlignment="1">
      <alignment horizontal="left" vertical="center"/>
    </xf>
    <xf numFmtId="0" fontId="1" fillId="0" borderId="22" xfId="4" applyFont="1" applyBorder="1" applyAlignment="1">
      <alignment horizontal="center" vertical="center"/>
    </xf>
    <xf numFmtId="0" fontId="10" fillId="4" borderId="24" xfId="4" applyFont="1" applyFill="1" applyBorder="1" applyAlignment="1">
      <alignment horizontal="center" vertical="center"/>
    </xf>
    <xf numFmtId="0" fontId="10" fillId="2" borderId="24" xfId="4" applyFont="1" applyFill="1" applyBorder="1" applyAlignment="1">
      <alignment horizontal="center" vertical="center"/>
    </xf>
    <xf numFmtId="0" fontId="10" fillId="4" borderId="22" xfId="4" applyFont="1" applyFill="1" applyBorder="1" applyAlignment="1">
      <alignment horizontal="center" vertical="center"/>
    </xf>
    <xf numFmtId="0" fontId="10" fillId="2" borderId="22" xfId="4" applyFont="1" applyFill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22" xfId="2" applyFont="1" applyBorder="1" applyAlignment="1">
      <alignment horizontal="center" vertical="center"/>
    </xf>
    <xf numFmtId="0" fontId="1" fillId="2" borderId="24" xfId="4" applyFont="1" applyFill="1" applyBorder="1" applyAlignment="1">
      <alignment horizontal="center" vertical="center"/>
    </xf>
    <xf numFmtId="0" fontId="1" fillId="2" borderId="22" xfId="4" applyFont="1" applyFill="1" applyBorder="1" applyAlignment="1">
      <alignment horizontal="center" vertical="center"/>
    </xf>
    <xf numFmtId="0" fontId="1" fillId="2" borderId="22" xfId="4" applyFont="1" applyFill="1" applyBorder="1" applyAlignment="1">
      <alignment vertical="center"/>
    </xf>
    <xf numFmtId="0" fontId="1" fillId="0" borderId="22" xfId="1" applyBorder="1" applyAlignment="1">
      <alignment horizontal="left" vertical="center"/>
    </xf>
    <xf numFmtId="0" fontId="1" fillId="6" borderId="22" xfId="6" applyFont="1" applyFill="1" applyBorder="1" applyAlignment="1">
      <alignment horizontal="left" vertical="center"/>
    </xf>
    <xf numFmtId="0" fontId="18" fillId="0" borderId="22" xfId="4" applyFont="1" applyBorder="1" applyAlignment="1">
      <alignment horizontal="left" vertical="center" wrapText="1"/>
    </xf>
    <xf numFmtId="0" fontId="18" fillId="2" borderId="22" xfId="4" applyFont="1" applyFill="1" applyBorder="1" applyAlignment="1">
      <alignment horizontal="left" vertical="center"/>
    </xf>
    <xf numFmtId="0" fontId="18" fillId="0" borderId="22" xfId="4" applyFont="1" applyBorder="1" applyAlignment="1">
      <alignment horizontal="left" vertical="center"/>
    </xf>
    <xf numFmtId="0" fontId="1" fillId="2" borderId="22" xfId="4" applyFont="1" applyFill="1" applyBorder="1" applyAlignment="1">
      <alignment horizontal="left" vertical="center" wrapText="1"/>
    </xf>
    <xf numFmtId="0" fontId="1" fillId="0" borderId="24" xfId="4" applyFont="1" applyBorder="1" applyAlignment="1">
      <alignment wrapText="1"/>
    </xf>
    <xf numFmtId="0" fontId="1" fillId="2" borderId="24" xfId="1" applyFill="1" applyBorder="1" applyAlignment="1">
      <alignment horizontal="left" vertical="center"/>
    </xf>
    <xf numFmtId="0" fontId="1" fillId="0" borderId="24" xfId="4" applyFont="1" applyBorder="1"/>
    <xf numFmtId="0" fontId="18" fillId="0" borderId="22" xfId="4" applyFont="1" applyBorder="1" applyAlignment="1">
      <alignment horizontal="left" vertical="top"/>
    </xf>
    <xf numFmtId="0" fontId="1" fillId="0" borderId="24" xfId="4" applyFont="1" applyBorder="1" applyAlignment="1">
      <alignment vertical="center" wrapText="1"/>
    </xf>
    <xf numFmtId="0" fontId="1" fillId="2" borderId="22" xfId="1" applyFill="1" applyBorder="1" applyAlignment="1">
      <alignment horizontal="left" vertical="center"/>
    </xf>
    <xf numFmtId="0" fontId="1" fillId="0" borderId="24" xfId="1" applyBorder="1" applyAlignment="1">
      <alignment horizontal="left" vertical="center"/>
    </xf>
    <xf numFmtId="165" fontId="18" fillId="0" borderId="22" xfId="4" applyNumberFormat="1" applyFont="1" applyBorder="1" applyAlignment="1">
      <alignment horizontal="left" vertical="top"/>
    </xf>
    <xf numFmtId="0" fontId="20" fillId="0" borderId="24" xfId="0" applyFont="1" applyBorder="1" applyAlignment="1">
      <alignment horizontal="left" vertical="center"/>
    </xf>
    <xf numFmtId="0" fontId="10" fillId="0" borderId="22" xfId="4" applyFont="1" applyBorder="1" applyAlignment="1">
      <alignment vertical="center"/>
    </xf>
    <xf numFmtId="0" fontId="21" fillId="0" borderId="22" xfId="0" applyFont="1" applyBorder="1"/>
    <xf numFmtId="0" fontId="1" fillId="0" borderId="1" xfId="0" applyFont="1" applyBorder="1" applyAlignment="1">
      <alignment horizontal="left" vertical="center"/>
    </xf>
    <xf numFmtId="0" fontId="10" fillId="0" borderId="24" xfId="4" applyFont="1" applyBorder="1" applyAlignment="1">
      <alignment vertical="center"/>
    </xf>
    <xf numFmtId="0" fontId="10" fillId="0" borderId="42" xfId="4" applyFont="1" applyBorder="1" applyAlignment="1">
      <alignment horizontal="center" vertical="center"/>
    </xf>
    <xf numFmtId="0" fontId="0" fillId="0" borderId="37" xfId="0" applyBorder="1"/>
    <xf numFmtId="164" fontId="23" fillId="0" borderId="37" xfId="4" applyNumberFormat="1" applyFont="1" applyFill="1" applyBorder="1" applyAlignment="1">
      <alignment horizontal="center" vertical="center"/>
    </xf>
    <xf numFmtId="164" fontId="22" fillId="0" borderId="37" xfId="4" applyNumberFormat="1" applyFont="1" applyFill="1" applyBorder="1" applyAlignment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164" fontId="22" fillId="0" borderId="39" xfId="4" applyNumberFormat="1" applyFont="1" applyFill="1" applyBorder="1" applyAlignment="1">
      <alignment horizontal="center" vertical="center"/>
    </xf>
    <xf numFmtId="164" fontId="22" fillId="0" borderId="38" xfId="4" applyNumberFormat="1" applyFont="1" applyFill="1" applyBorder="1" applyAlignment="1">
      <alignment horizontal="center" vertical="center"/>
    </xf>
    <xf numFmtId="164" fontId="23" fillId="0" borderId="46" xfId="4" applyNumberFormat="1" applyFont="1" applyFill="1" applyBorder="1" applyAlignment="1">
      <alignment horizontal="center" vertical="center"/>
    </xf>
    <xf numFmtId="164" fontId="22" fillId="0" borderId="46" xfId="4" applyNumberFormat="1" applyFont="1" applyFill="1" applyBorder="1" applyAlignment="1">
      <alignment horizontal="center" vertical="center"/>
    </xf>
    <xf numFmtId="164" fontId="22" fillId="0" borderId="49" xfId="4" applyNumberFormat="1" applyFont="1" applyFill="1" applyBorder="1" applyAlignment="1">
      <alignment horizontal="center" vertical="center"/>
    </xf>
    <xf numFmtId="164" fontId="22" fillId="0" borderId="48" xfId="4" applyNumberFormat="1" applyFont="1" applyFill="1" applyBorder="1" applyAlignment="1">
      <alignment horizontal="center" vertical="center"/>
    </xf>
    <xf numFmtId="0" fontId="22" fillId="0" borderId="46" xfId="4" applyFont="1" applyFill="1" applyBorder="1" applyAlignment="1">
      <alignment horizontal="center" vertical="center"/>
    </xf>
    <xf numFmtId="0" fontId="22" fillId="0" borderId="49" xfId="4" applyFont="1" applyFill="1" applyBorder="1" applyAlignment="1">
      <alignment horizontal="center" vertical="center"/>
    </xf>
    <xf numFmtId="0" fontId="22" fillId="0" borderId="51" xfId="4" applyFont="1" applyFill="1" applyBorder="1" applyAlignment="1">
      <alignment horizontal="center" vertical="center"/>
    </xf>
    <xf numFmtId="0" fontId="10" fillId="7" borderId="0" xfId="4" applyFont="1" applyFill="1" applyBorder="1" applyAlignment="1">
      <alignment horizontal="center" vertical="center"/>
    </xf>
    <xf numFmtId="0" fontId="10" fillId="7" borderId="19" xfId="4" applyFont="1" applyFill="1" applyBorder="1" applyAlignment="1">
      <alignment horizontal="center" vertical="center"/>
    </xf>
    <xf numFmtId="0" fontId="10" fillId="0" borderId="37" xfId="4" applyFont="1" applyFill="1" applyBorder="1" applyAlignment="1">
      <alignment horizontal="center" vertical="center"/>
    </xf>
    <xf numFmtId="0" fontId="0" fillId="0" borderId="46" xfId="0" applyBorder="1"/>
    <xf numFmtId="0" fontId="10" fillId="5" borderId="37" xfId="4" applyFont="1" applyFill="1" applyBorder="1" applyAlignment="1">
      <alignment horizontal="center" vertical="center"/>
    </xf>
    <xf numFmtId="0" fontId="1" fillId="0" borderId="37" xfId="4" applyFont="1" applyBorder="1" applyAlignment="1">
      <alignment vertical="center"/>
    </xf>
    <xf numFmtId="0" fontId="10" fillId="0" borderId="46" xfId="4" applyFont="1" applyFill="1" applyBorder="1" applyAlignment="1">
      <alignment horizontal="center" vertical="center"/>
    </xf>
    <xf numFmtId="0" fontId="10" fillId="0" borderId="51" xfId="4" applyFont="1" applyFill="1" applyBorder="1" applyAlignment="1">
      <alignment horizontal="center" vertical="center"/>
    </xf>
    <xf numFmtId="0" fontId="1" fillId="0" borderId="0" xfId="4" applyFont="1" applyBorder="1" applyAlignment="1">
      <alignment vertical="center"/>
    </xf>
    <xf numFmtId="0" fontId="22" fillId="0" borderId="38" xfId="4" applyFont="1" applyFill="1" applyBorder="1" applyAlignment="1">
      <alignment horizontal="center" vertical="center"/>
    </xf>
    <xf numFmtId="0" fontId="10" fillId="0" borderId="53" xfId="4" applyFont="1" applyFill="1" applyBorder="1" applyAlignment="1">
      <alignment horizontal="center" vertical="center"/>
    </xf>
    <xf numFmtId="0" fontId="10" fillId="0" borderId="55" xfId="4" applyFont="1" applyFill="1" applyBorder="1" applyAlignment="1">
      <alignment horizontal="center" vertical="center"/>
    </xf>
    <xf numFmtId="0" fontId="26" fillId="0" borderId="57" xfId="2" applyFont="1" applyFill="1" applyBorder="1" applyAlignment="1">
      <alignment vertical="center"/>
    </xf>
    <xf numFmtId="0" fontId="12" fillId="0" borderId="56" xfId="4" applyFont="1" applyFill="1" applyBorder="1" applyAlignment="1">
      <alignment horizontal="center" vertical="center"/>
    </xf>
    <xf numFmtId="0" fontId="29" fillId="0" borderId="37" xfId="0" applyFont="1" applyBorder="1"/>
    <xf numFmtId="0" fontId="22" fillId="0" borderId="50" xfId="2" applyFont="1" applyFill="1" applyBorder="1" applyAlignment="1">
      <alignment vertical="center"/>
    </xf>
    <xf numFmtId="0" fontId="27" fillId="0" borderId="46" xfId="0" applyFont="1" applyBorder="1"/>
    <xf numFmtId="0" fontId="28" fillId="0" borderId="50" xfId="2" applyFont="1" applyFill="1" applyBorder="1" applyAlignment="1">
      <alignment vertical="center"/>
    </xf>
    <xf numFmtId="0" fontId="29" fillId="0" borderId="37" xfId="0" applyFont="1" applyFill="1" applyBorder="1" applyAlignment="1"/>
    <xf numFmtId="0" fontId="30" fillId="0" borderId="0" xfId="0" applyFont="1"/>
    <xf numFmtId="0" fontId="28" fillId="0" borderId="37" xfId="2" applyFont="1" applyFill="1" applyBorder="1" applyAlignment="1">
      <alignment vertical="center"/>
    </xf>
    <xf numFmtId="0" fontId="27" fillId="0" borderId="38" xfId="0" applyFont="1" applyBorder="1"/>
    <xf numFmtId="0" fontId="26" fillId="0" borderId="46" xfId="2" applyFont="1" applyFill="1" applyBorder="1" applyAlignment="1">
      <alignment vertical="center"/>
    </xf>
    <xf numFmtId="0" fontId="12" fillId="0" borderId="57" xfId="4" applyFont="1" applyFill="1" applyBorder="1" applyAlignment="1">
      <alignment horizontal="center" vertical="center"/>
    </xf>
    <xf numFmtId="0" fontId="10" fillId="0" borderId="50" xfId="4" applyFont="1" applyFill="1" applyBorder="1" applyAlignment="1">
      <alignment horizontal="center" vertical="center"/>
    </xf>
    <xf numFmtId="0" fontId="1" fillId="0" borderId="54" xfId="4" applyFont="1" applyFill="1" applyBorder="1" applyAlignment="1">
      <alignment horizontal="center" vertical="center"/>
    </xf>
    <xf numFmtId="0" fontId="1" fillId="0" borderId="50" xfId="4" applyFont="1" applyFill="1" applyBorder="1" applyAlignment="1">
      <alignment horizontal="center" vertical="center"/>
    </xf>
    <xf numFmtId="0" fontId="12" fillId="0" borderId="53" xfId="4" applyFont="1" applyFill="1" applyBorder="1" applyAlignment="1">
      <alignment horizontal="center" vertical="center"/>
    </xf>
    <xf numFmtId="0" fontId="27" fillId="0" borderId="37" xfId="0" applyFont="1" applyBorder="1" applyAlignment="1">
      <alignment wrapText="1"/>
    </xf>
    <xf numFmtId="0" fontId="28" fillId="0" borderId="56" xfId="2" applyFont="1" applyFill="1" applyBorder="1" applyAlignment="1">
      <alignment vertical="center" wrapText="1"/>
    </xf>
    <xf numFmtId="0" fontId="13" fillId="0" borderId="51" xfId="4" applyFont="1" applyFill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/>
    </xf>
    <xf numFmtId="0" fontId="1" fillId="0" borderId="0" xfId="4" applyFont="1" applyBorder="1" applyAlignment="1">
      <alignment horizontal="left" vertical="center"/>
    </xf>
    <xf numFmtId="0" fontId="1" fillId="0" borderId="19" xfId="4" applyFont="1" applyBorder="1" applyAlignment="1">
      <alignment horizontal="left" vertical="center"/>
    </xf>
    <xf numFmtId="164" fontId="14" fillId="5" borderId="41" xfId="4" applyNumberFormat="1" applyFont="1" applyFill="1" applyBorder="1" applyAlignment="1">
      <alignment horizontal="center" vertical="center"/>
    </xf>
    <xf numFmtId="164" fontId="14" fillId="5" borderId="42" xfId="4" applyNumberFormat="1" applyFont="1" applyFill="1" applyBorder="1" applyAlignment="1">
      <alignment horizontal="center" vertical="center"/>
    </xf>
    <xf numFmtId="0" fontId="10" fillId="0" borderId="63" xfId="4" applyFont="1" applyBorder="1" applyAlignment="1">
      <alignment horizontal="center" vertical="center"/>
    </xf>
    <xf numFmtId="0" fontId="24" fillId="0" borderId="64" xfId="4" applyFont="1" applyBorder="1" applyAlignment="1">
      <alignment horizontal="center" vertical="center"/>
    </xf>
    <xf numFmtId="0" fontId="10" fillId="0" borderId="60" xfId="4" applyFont="1" applyBorder="1" applyAlignment="1">
      <alignment horizontal="center" vertical="center"/>
    </xf>
    <xf numFmtId="0" fontId="24" fillId="0" borderId="60" xfId="4" applyFont="1" applyBorder="1" applyAlignment="1">
      <alignment horizontal="center" vertical="center"/>
    </xf>
    <xf numFmtId="164" fontId="22" fillId="0" borderId="44" xfId="4" applyNumberFormat="1" applyFont="1" applyFill="1" applyBorder="1" applyAlignment="1">
      <alignment horizontal="center" vertical="center"/>
    </xf>
    <xf numFmtId="0" fontId="22" fillId="0" borderId="45" xfId="4" applyFont="1" applyFill="1" applyBorder="1" applyAlignment="1">
      <alignment horizontal="center" vertical="center"/>
    </xf>
    <xf numFmtId="0" fontId="22" fillId="0" borderId="52" xfId="4" applyFont="1" applyFill="1" applyBorder="1" applyAlignment="1">
      <alignment horizontal="center" vertical="center"/>
    </xf>
    <xf numFmtId="0" fontId="10" fillId="0" borderId="40" xfId="4" applyFont="1" applyBorder="1" applyAlignment="1">
      <alignment horizontal="center" vertical="center"/>
    </xf>
    <xf numFmtId="0" fontId="10" fillId="0" borderId="65" xfId="4" applyFont="1" applyBorder="1" applyAlignment="1">
      <alignment horizontal="center" vertical="center"/>
    </xf>
    <xf numFmtId="0" fontId="1" fillId="0" borderId="37" xfId="4" applyFont="1" applyBorder="1" applyAlignment="1">
      <alignment horizontal="left" vertical="center"/>
    </xf>
    <xf numFmtId="0" fontId="1" fillId="0" borderId="66" xfId="4" applyFont="1" applyBorder="1" applyAlignment="1">
      <alignment horizontal="left" vertical="center"/>
    </xf>
    <xf numFmtId="0" fontId="10" fillId="0" borderId="46" xfId="4" applyFont="1" applyBorder="1" applyAlignment="1">
      <alignment horizontal="center" vertical="center"/>
    </xf>
    <xf numFmtId="0" fontId="10" fillId="0" borderId="49" xfId="4" applyFont="1" applyBorder="1" applyAlignment="1">
      <alignment horizontal="center" vertical="center"/>
    </xf>
    <xf numFmtId="0" fontId="1" fillId="0" borderId="46" xfId="4" applyFont="1" applyBorder="1" applyAlignment="1">
      <alignment horizontal="center" vertical="center"/>
    </xf>
    <xf numFmtId="0" fontId="1" fillId="0" borderId="49" xfId="4" applyFont="1" applyBorder="1" applyAlignment="1">
      <alignment horizontal="left" vertical="center"/>
    </xf>
    <xf numFmtId="0" fontId="1" fillId="0" borderId="46" xfId="4" applyFont="1" applyBorder="1" applyAlignment="1">
      <alignment horizontal="left" vertical="center"/>
    </xf>
    <xf numFmtId="0" fontId="10" fillId="0" borderId="45" xfId="4" applyFont="1" applyBorder="1" applyAlignment="1">
      <alignment horizontal="center" vertical="center"/>
    </xf>
    <xf numFmtId="0" fontId="10" fillId="0" borderId="62" xfId="4" applyFont="1" applyBorder="1" applyAlignment="1">
      <alignment horizontal="center" vertical="center"/>
    </xf>
    <xf numFmtId="0" fontId="10" fillId="0" borderId="69" xfId="4" applyFont="1" applyBorder="1" applyAlignment="1">
      <alignment horizontal="center" vertical="center"/>
    </xf>
    <xf numFmtId="0" fontId="10" fillId="0" borderId="70" xfId="4" applyFont="1" applyBorder="1" applyAlignment="1">
      <alignment horizontal="center" vertical="center"/>
    </xf>
    <xf numFmtId="0" fontId="1" fillId="0" borderId="26" xfId="4" applyFont="1" applyBorder="1" applyAlignment="1">
      <alignment vertical="center"/>
    </xf>
    <xf numFmtId="0" fontId="0" fillId="0" borderId="38" xfId="0" applyBorder="1"/>
    <xf numFmtId="0" fontId="10" fillId="0" borderId="57" xfId="4" applyFont="1" applyBorder="1" applyAlignment="1">
      <alignment horizontal="center" vertical="center"/>
    </xf>
    <xf numFmtId="0" fontId="10" fillId="0" borderId="71" xfId="4" applyFont="1" applyBorder="1" applyAlignment="1">
      <alignment horizontal="center" vertical="center"/>
    </xf>
    <xf numFmtId="0" fontId="1" fillId="0" borderId="58" xfId="4" applyFont="1" applyBorder="1" applyAlignment="1">
      <alignment horizontal="center" vertical="center"/>
    </xf>
    <xf numFmtId="0" fontId="1" fillId="0" borderId="59" xfId="4" applyFont="1" applyBorder="1" applyAlignment="1">
      <alignment horizontal="left" vertical="center"/>
    </xf>
    <xf numFmtId="0" fontId="1" fillId="0" borderId="72" xfId="4" applyFont="1" applyBorder="1" applyAlignment="1">
      <alignment horizontal="left" vertical="center"/>
    </xf>
    <xf numFmtId="0" fontId="1" fillId="0" borderId="73" xfId="4" applyFont="1" applyBorder="1" applyAlignment="1">
      <alignment horizontal="center" vertical="center"/>
    </xf>
    <xf numFmtId="0" fontId="1" fillId="0" borderId="67" xfId="4" applyFont="1" applyBorder="1" applyAlignment="1">
      <alignment horizontal="left" vertical="center"/>
    </xf>
    <xf numFmtId="0" fontId="1" fillId="0" borderId="68" xfId="4" applyFont="1" applyBorder="1" applyAlignment="1">
      <alignment horizontal="left" vertical="center"/>
    </xf>
    <xf numFmtId="0" fontId="1" fillId="0" borderId="48" xfId="4" applyFont="1" applyBorder="1" applyAlignment="1">
      <alignment horizontal="center" vertical="center"/>
    </xf>
    <xf numFmtId="0" fontId="1" fillId="0" borderId="61" xfId="4" applyFont="1" applyBorder="1" applyAlignment="1">
      <alignment horizontal="left" vertical="center"/>
    </xf>
    <xf numFmtId="0" fontId="1" fillId="0" borderId="74" xfId="4" applyFont="1" applyBorder="1" applyAlignment="1">
      <alignment horizontal="center" vertical="center"/>
    </xf>
    <xf numFmtId="0" fontId="1" fillId="0" borderId="45" xfId="4" applyFont="1" applyBorder="1" applyAlignment="1">
      <alignment horizontal="left" vertical="center"/>
    </xf>
    <xf numFmtId="0" fontId="1" fillId="0" borderId="45" xfId="4" applyFont="1" applyBorder="1" applyAlignment="1">
      <alignment horizontal="center" vertical="center"/>
    </xf>
    <xf numFmtId="0" fontId="1" fillId="0" borderId="47" xfId="4" applyFont="1" applyBorder="1" applyAlignment="1">
      <alignment horizontal="left" vertical="center"/>
    </xf>
    <xf numFmtId="0" fontId="10" fillId="0" borderId="47" xfId="4" applyFont="1" applyBorder="1" applyAlignment="1">
      <alignment horizontal="center" vertical="center"/>
    </xf>
    <xf numFmtId="0" fontId="10" fillId="0" borderId="4" xfId="4" applyFont="1" applyBorder="1" applyAlignment="1">
      <alignment horizontal="center" vertical="center"/>
    </xf>
    <xf numFmtId="0" fontId="1" fillId="0" borderId="62" xfId="4" applyFont="1" applyBorder="1" applyAlignment="1">
      <alignment vertical="center" wrapText="1"/>
    </xf>
    <xf numFmtId="0" fontId="1" fillId="0" borderId="46" xfId="4" applyFont="1" applyBorder="1" applyAlignment="1">
      <alignment vertical="center" wrapText="1"/>
    </xf>
    <xf numFmtId="0" fontId="10" fillId="5" borderId="25" xfId="4" applyFont="1" applyFill="1" applyBorder="1" applyAlignment="1">
      <alignment horizontal="center" vertical="center"/>
    </xf>
    <xf numFmtId="0" fontId="10" fillId="5" borderId="20" xfId="4" applyFont="1" applyFill="1" applyBorder="1" applyAlignment="1">
      <alignment horizontal="center" vertical="center"/>
    </xf>
    <xf numFmtId="0" fontId="10" fillId="5" borderId="21" xfId="4" applyFont="1" applyFill="1" applyBorder="1" applyAlignment="1">
      <alignment horizontal="center" vertical="center"/>
    </xf>
    <xf numFmtId="164" fontId="16" fillId="5" borderId="5" xfId="4" applyNumberFormat="1" applyFont="1" applyFill="1" applyBorder="1" applyAlignment="1">
      <alignment horizontal="center" vertical="center"/>
    </xf>
    <xf numFmtId="0" fontId="10" fillId="5" borderId="26" xfId="4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0" fillId="5" borderId="19" xfId="4" applyFont="1" applyFill="1" applyBorder="1" applyAlignment="1">
      <alignment horizontal="center" vertical="center"/>
    </xf>
    <xf numFmtId="164" fontId="17" fillId="5" borderId="5" xfId="4" applyNumberFormat="1" applyFont="1" applyFill="1" applyBorder="1" applyAlignment="1">
      <alignment horizontal="center" vertical="center"/>
    </xf>
    <xf numFmtId="0" fontId="10" fillId="5" borderId="18" xfId="4" applyFont="1" applyFill="1" applyBorder="1" applyAlignment="1">
      <alignment horizontal="center" vertical="center"/>
    </xf>
    <xf numFmtId="0" fontId="10" fillId="5" borderId="17" xfId="4" applyFont="1" applyFill="1" applyBorder="1" applyAlignment="1">
      <alignment horizontal="center" vertical="center"/>
    </xf>
    <xf numFmtId="164" fontId="16" fillId="5" borderId="3" xfId="4" applyNumberFormat="1" applyFont="1" applyFill="1" applyBorder="1" applyAlignment="1">
      <alignment horizontal="center" vertical="center"/>
    </xf>
    <xf numFmtId="164" fontId="16" fillId="5" borderId="1" xfId="4" applyNumberFormat="1" applyFont="1" applyFill="1" applyBorder="1" applyAlignment="1">
      <alignment horizontal="center" vertical="center"/>
    </xf>
    <xf numFmtId="0" fontId="1" fillId="0" borderId="21" xfId="4" applyFont="1" applyBorder="1" applyAlignment="1">
      <alignment vertical="center"/>
    </xf>
    <xf numFmtId="0" fontId="1" fillId="0" borderId="37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76" xfId="4" applyFont="1" applyBorder="1" applyAlignment="1">
      <alignment horizontal="center" vertical="center"/>
    </xf>
    <xf numFmtId="0" fontId="10" fillId="0" borderId="77" xfId="4" applyFont="1" applyBorder="1" applyAlignment="1">
      <alignment horizontal="center" vertical="center"/>
    </xf>
    <xf numFmtId="0" fontId="10" fillId="0" borderId="21" xfId="4" applyFont="1" applyBorder="1" applyAlignment="1">
      <alignment vertical="center"/>
    </xf>
    <xf numFmtId="0" fontId="1" fillId="0" borderId="25" xfId="4" applyFont="1" applyBorder="1" applyAlignment="1">
      <alignment horizontal="center" vertical="center"/>
    </xf>
    <xf numFmtId="0" fontId="1" fillId="0" borderId="77" xfId="4" applyFont="1" applyBorder="1" applyAlignment="1">
      <alignment horizontal="center" vertical="center"/>
    </xf>
    <xf numFmtId="0" fontId="1" fillId="0" borderId="75" xfId="4" applyFont="1" applyBorder="1" applyAlignment="1">
      <alignment vertical="center"/>
    </xf>
    <xf numFmtId="0" fontId="10" fillId="5" borderId="0" xfId="4" applyFont="1" applyFill="1" applyBorder="1" applyAlignment="1">
      <alignment horizontal="center" vertical="center"/>
    </xf>
    <xf numFmtId="164" fontId="17" fillId="5" borderId="25" xfId="4" applyNumberFormat="1" applyFont="1" applyFill="1" applyBorder="1" applyAlignment="1">
      <alignment horizontal="center" vertical="center"/>
    </xf>
    <xf numFmtId="164" fontId="16" fillId="5" borderId="1" xfId="4" applyNumberFormat="1" applyFont="1" applyFill="1" applyBorder="1" applyAlignment="1">
      <alignment horizontal="center" vertical="center"/>
    </xf>
    <xf numFmtId="164" fontId="16" fillId="5" borderId="23" xfId="4" applyNumberFormat="1" applyFont="1" applyFill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7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79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0" fillId="0" borderId="80" xfId="4" applyFont="1" applyBorder="1" applyAlignment="1">
      <alignment horizontal="center" vertical="center"/>
    </xf>
    <xf numFmtId="0" fontId="10" fillId="0" borderId="81" xfId="4" applyFont="1" applyBorder="1" applyAlignment="1">
      <alignment horizontal="center" vertical="center"/>
    </xf>
    <xf numFmtId="0" fontId="10" fillId="0" borderId="30" xfId="4" applyFont="1" applyBorder="1" applyAlignment="1">
      <alignment horizontal="center" vertical="center"/>
    </xf>
    <xf numFmtId="0" fontId="10" fillId="0" borderId="24" xfId="1" applyFont="1" applyBorder="1" applyAlignment="1">
      <alignment horizontal="left" vertical="center"/>
    </xf>
    <xf numFmtId="0" fontId="10" fillId="0" borderId="24" xfId="4" applyFont="1" applyBorder="1" applyAlignment="1">
      <alignment horizontal="left" vertical="center"/>
    </xf>
    <xf numFmtId="0" fontId="10" fillId="0" borderId="21" xfId="4" applyFont="1" applyBorder="1" applyAlignment="1">
      <alignment horizontal="left" vertical="center"/>
    </xf>
    <xf numFmtId="0" fontId="1" fillId="0" borderId="55" xfId="4" applyFont="1" applyBorder="1" applyAlignment="1">
      <alignment horizontal="left" vertical="center"/>
    </xf>
    <xf numFmtId="0" fontId="10" fillId="0" borderId="3" xfId="1" applyFont="1" applyBorder="1" applyAlignment="1">
      <alignment horizontal="center" vertical="center"/>
    </xf>
    <xf numFmtId="0" fontId="1" fillId="0" borderId="3" xfId="4" applyFont="1" applyBorder="1" applyAlignment="1">
      <alignment horizontal="center" vertical="center"/>
    </xf>
    <xf numFmtId="164" fontId="14" fillId="5" borderId="8" xfId="4" applyNumberFormat="1" applyFont="1" applyFill="1" applyBorder="1" applyAlignment="1">
      <alignment horizontal="center" vertical="center"/>
    </xf>
    <xf numFmtId="164" fontId="14" fillId="5" borderId="9" xfId="4" applyNumberFormat="1" applyFont="1" applyFill="1" applyBorder="1" applyAlignment="1">
      <alignment horizontal="center" vertical="center"/>
    </xf>
    <xf numFmtId="164" fontId="14" fillId="5" borderId="82" xfId="4" applyNumberFormat="1" applyFont="1" applyFill="1" applyBorder="1" applyAlignment="1">
      <alignment horizontal="center" vertical="center"/>
    </xf>
    <xf numFmtId="0" fontId="10" fillId="3" borderId="25" xfId="2" applyFont="1" applyFill="1" applyBorder="1" applyAlignment="1">
      <alignment horizontal="left" vertical="center"/>
    </xf>
    <xf numFmtId="0" fontId="1" fillId="0" borderId="77" xfId="4" applyFont="1" applyBorder="1" applyAlignment="1">
      <alignment horizontal="left" vertical="center"/>
    </xf>
    <xf numFmtId="0" fontId="1" fillId="0" borderId="84" xfId="4" applyFont="1" applyBorder="1" applyAlignment="1">
      <alignment horizontal="left" vertical="center"/>
    </xf>
    <xf numFmtId="0" fontId="1" fillId="0" borderId="85" xfId="4" applyFont="1" applyBorder="1" applyAlignment="1">
      <alignment horizontal="left" vertical="center"/>
    </xf>
    <xf numFmtId="0" fontId="10" fillId="0" borderId="86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0" fontId="0" fillId="0" borderId="85" xfId="0" applyBorder="1" applyAlignment="1">
      <alignment wrapText="1"/>
    </xf>
    <xf numFmtId="0" fontId="0" fillId="0" borderId="84" xfId="0" applyBorder="1"/>
    <xf numFmtId="0" fontId="10" fillId="0" borderId="88" xfId="4" applyFont="1" applyBorder="1" applyAlignment="1">
      <alignment horizontal="center" vertical="center"/>
    </xf>
    <xf numFmtId="0" fontId="10" fillId="3" borderId="20" xfId="2" applyFont="1" applyFill="1" applyBorder="1" applyAlignment="1">
      <alignment horizontal="left" vertical="center"/>
    </xf>
    <xf numFmtId="0" fontId="1" fillId="0" borderId="79" xfId="2" applyFont="1" applyBorder="1" applyAlignment="1">
      <alignment vertical="center"/>
    </xf>
    <xf numFmtId="0" fontId="1" fillId="0" borderId="77" xfId="2" applyFont="1" applyBorder="1" applyAlignment="1">
      <alignment vertical="center"/>
    </xf>
    <xf numFmtId="0" fontId="1" fillId="0" borderId="84" xfId="2" applyFont="1" applyBorder="1" applyAlignment="1">
      <alignment vertical="center"/>
    </xf>
    <xf numFmtId="0" fontId="0" fillId="0" borderId="89" xfId="0" applyBorder="1" applyAlignment="1"/>
    <xf numFmtId="0" fontId="0" fillId="0" borderId="89" xfId="0" applyBorder="1"/>
    <xf numFmtId="0" fontId="0" fillId="0" borderId="85" xfId="0" applyBorder="1"/>
    <xf numFmtId="164" fontId="23" fillId="0" borderId="55" xfId="4" applyNumberFormat="1" applyFont="1" applyFill="1" applyBorder="1" applyAlignment="1">
      <alignment horizontal="center" vertical="center"/>
    </xf>
    <xf numFmtId="164" fontId="23" fillId="0" borderId="57" xfId="4" applyNumberFormat="1" applyFont="1" applyFill="1" applyBorder="1" applyAlignment="1">
      <alignment horizontal="center" vertical="center"/>
    </xf>
    <xf numFmtId="0" fontId="31" fillId="0" borderId="90" xfId="0" applyFont="1" applyBorder="1"/>
    <xf numFmtId="0" fontId="18" fillId="0" borderId="85" xfId="2" applyFont="1" applyFill="1" applyBorder="1" applyAlignment="1">
      <alignment vertical="center"/>
    </xf>
    <xf numFmtId="0" fontId="18" fillId="0" borderId="89" xfId="2" applyFont="1" applyFill="1" applyBorder="1" applyAlignment="1">
      <alignment vertical="center"/>
    </xf>
    <xf numFmtId="0" fontId="18" fillId="0" borderId="91" xfId="2" applyFont="1" applyFill="1" applyBorder="1" applyAlignment="1">
      <alignment vertical="center"/>
    </xf>
    <xf numFmtId="0" fontId="18" fillId="0" borderId="92" xfId="2" applyFont="1" applyFill="1" applyBorder="1" applyAlignment="1">
      <alignment vertical="center"/>
    </xf>
    <xf numFmtId="0" fontId="1" fillId="0" borderId="79" xfId="4" applyFont="1" applyBorder="1" applyAlignment="1">
      <alignment vertical="center"/>
    </xf>
    <xf numFmtId="0" fontId="1" fillId="0" borderId="93" xfId="4" applyFont="1" applyBorder="1" applyAlignment="1">
      <alignment vertical="center"/>
    </xf>
    <xf numFmtId="0" fontId="1" fillId="0" borderId="79" xfId="1" applyBorder="1" applyAlignment="1">
      <alignment vertical="center"/>
    </xf>
    <xf numFmtId="0" fontId="1" fillId="0" borderId="93" xfId="1" applyBorder="1" applyAlignment="1">
      <alignment vertical="center"/>
    </xf>
    <xf numFmtId="0" fontId="1" fillId="0" borderId="94" xfId="4" applyFont="1" applyBorder="1" applyAlignment="1">
      <alignment vertical="center"/>
    </xf>
    <xf numFmtId="0" fontId="1" fillId="0" borderId="95" xfId="4" applyFont="1" applyBorder="1" applyAlignment="1">
      <alignment vertical="center"/>
    </xf>
    <xf numFmtId="0" fontId="1" fillId="0" borderId="95" xfId="6" applyFont="1" applyBorder="1" applyAlignment="1">
      <alignment vertical="center"/>
    </xf>
    <xf numFmtId="0" fontId="1" fillId="0" borderId="93" xfId="2" applyFont="1" applyBorder="1" applyAlignment="1">
      <alignment vertical="center"/>
    </xf>
    <xf numFmtId="0" fontId="1" fillId="4" borderId="79" xfId="4" applyFont="1" applyFill="1" applyBorder="1" applyAlignment="1">
      <alignment vertical="center"/>
    </xf>
    <xf numFmtId="0" fontId="1" fillId="4" borderId="93" xfId="4" applyFont="1" applyFill="1" applyBorder="1" applyAlignment="1">
      <alignment vertical="center"/>
    </xf>
    <xf numFmtId="0" fontId="19" fillId="0" borderId="0" xfId="4" applyFont="1" applyAlignment="1">
      <alignment horizontal="left"/>
    </xf>
    <xf numFmtId="0" fontId="6" fillId="0" borderId="96" xfId="4" applyFont="1" applyBorder="1" applyAlignment="1">
      <alignment horizontal="left" vertical="center"/>
    </xf>
    <xf numFmtId="0" fontId="6" fillId="0" borderId="78" xfId="4" applyFont="1" applyBorder="1" applyAlignment="1">
      <alignment horizontal="left" vertical="center"/>
    </xf>
    <xf numFmtId="0" fontId="7" fillId="0" borderId="78" xfId="4" applyFont="1" applyBorder="1" applyAlignment="1">
      <alignment horizontal="center" vertical="center"/>
    </xf>
    <xf numFmtId="0" fontId="7" fillId="0" borderId="11" xfId="4" applyFont="1" applyBorder="1" applyAlignment="1">
      <alignment vertical="center"/>
    </xf>
    <xf numFmtId="0" fontId="8" fillId="0" borderId="26" xfId="4" applyFont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0" fontId="7" fillId="0" borderId="0" xfId="4" applyFont="1" applyBorder="1" applyAlignment="1">
      <alignment horizontal="center" vertical="center"/>
    </xf>
    <xf numFmtId="0" fontId="7" fillId="0" borderId="19" xfId="4" applyFont="1" applyBorder="1" applyAlignment="1">
      <alignment vertical="center"/>
    </xf>
    <xf numFmtId="0" fontId="8" fillId="0" borderId="34" xfId="4" applyFont="1" applyBorder="1" applyAlignment="1">
      <alignment horizontal="left" vertical="center"/>
    </xf>
    <xf numFmtId="0" fontId="8" fillId="0" borderId="35" xfId="4" applyFont="1" applyBorder="1" applyAlignment="1">
      <alignment horizontal="left" vertical="center"/>
    </xf>
    <xf numFmtId="0" fontId="7" fillId="0" borderId="35" xfId="4" applyFont="1" applyBorder="1" applyAlignment="1">
      <alignment horizontal="center" vertical="center"/>
    </xf>
    <xf numFmtId="0" fontId="7" fillId="0" borderId="36" xfId="4" applyFont="1" applyBorder="1" applyAlignment="1">
      <alignment vertical="center"/>
    </xf>
    <xf numFmtId="0" fontId="11" fillId="0" borderId="27" xfId="4" applyFont="1" applyBorder="1" applyAlignment="1">
      <alignment horizontal="center"/>
    </xf>
    <xf numFmtId="0" fontId="11" fillId="0" borderId="6" xfId="4" applyFont="1" applyBorder="1" applyAlignment="1">
      <alignment horizontal="center"/>
    </xf>
    <xf numFmtId="0" fontId="1" fillId="4" borderId="15" xfId="4" applyFont="1" applyFill="1" applyBorder="1" applyAlignment="1">
      <alignment vertical="center"/>
    </xf>
    <xf numFmtId="0" fontId="1" fillId="0" borderId="15" xfId="2" applyFont="1" applyBorder="1" applyAlignment="1">
      <alignment vertical="center"/>
    </xf>
    <xf numFmtId="0" fontId="10" fillId="4" borderId="41" xfId="4" applyFont="1" applyFill="1" applyBorder="1" applyAlignment="1">
      <alignment horizontal="center" vertical="center"/>
    </xf>
    <xf numFmtId="0" fontId="10" fillId="4" borderId="42" xfId="4" applyFont="1" applyFill="1" applyBorder="1" applyAlignment="1">
      <alignment horizontal="center" vertical="center"/>
    </xf>
    <xf numFmtId="164" fontId="14" fillId="0" borderId="86" xfId="4" applyNumberFormat="1" applyFont="1" applyBorder="1" applyAlignment="1">
      <alignment horizontal="center" vertical="center"/>
    </xf>
    <xf numFmtId="164" fontId="14" fillId="0" borderId="42" xfId="4" applyNumberFormat="1" applyFont="1" applyBorder="1" applyAlignment="1">
      <alignment horizontal="center" vertical="center"/>
    </xf>
    <xf numFmtId="0" fontId="10" fillId="0" borderId="41" xfId="4" applyFont="1" applyBorder="1" applyAlignment="1">
      <alignment horizontal="center" vertical="center"/>
    </xf>
    <xf numFmtId="0" fontId="10" fillId="0" borderId="97" xfId="4" applyFont="1" applyBorder="1" applyAlignment="1">
      <alignment horizontal="center" vertical="center"/>
    </xf>
    <xf numFmtId="0" fontId="10" fillId="0" borderId="98" xfId="4" applyFont="1" applyBorder="1" applyAlignment="1">
      <alignment horizontal="center" vertical="center"/>
    </xf>
    <xf numFmtId="0" fontId="10" fillId="3" borderId="12" xfId="2" applyFont="1" applyFill="1" applyBorder="1" applyAlignment="1">
      <alignment horizontal="left" vertical="center"/>
    </xf>
    <xf numFmtId="0" fontId="10" fillId="3" borderId="13" xfId="2" applyFont="1" applyFill="1" applyBorder="1" applyAlignment="1">
      <alignment horizontal="left" vertical="center"/>
    </xf>
    <xf numFmtId="0" fontId="11" fillId="3" borderId="13" xfId="4" applyFont="1" applyFill="1" applyBorder="1" applyAlignment="1">
      <alignment horizontal="center"/>
    </xf>
    <xf numFmtId="0" fontId="10" fillId="3" borderId="29" xfId="2" applyFont="1" applyFill="1" applyBorder="1" applyAlignment="1">
      <alignment horizontal="left" vertical="center"/>
    </xf>
    <xf numFmtId="0" fontId="10" fillId="3" borderId="33" xfId="2" applyFont="1" applyFill="1" applyBorder="1" applyAlignment="1">
      <alignment horizontal="left" vertical="center"/>
    </xf>
    <xf numFmtId="0" fontId="10" fillId="3" borderId="33" xfId="4" applyFont="1" applyFill="1" applyBorder="1" applyAlignment="1">
      <alignment horizontal="center" vertical="center"/>
    </xf>
    <xf numFmtId="0" fontId="10" fillId="3" borderId="30" xfId="4" applyFont="1" applyFill="1" applyBorder="1" applyAlignment="1">
      <alignment horizontal="center" vertical="center"/>
    </xf>
    <xf numFmtId="164" fontId="17" fillId="5" borderId="75" xfId="4" applyNumberFormat="1" applyFont="1" applyFill="1" applyBorder="1" applyAlignment="1">
      <alignment horizontal="center" vertical="center"/>
    </xf>
    <xf numFmtId="0" fontId="18" fillId="0" borderId="15" xfId="4" applyFont="1" applyBorder="1"/>
    <xf numFmtId="0" fontId="1" fillId="0" borderId="15" xfId="4" applyFont="1" applyBorder="1" applyAlignment="1">
      <alignment vertical="center"/>
    </xf>
    <xf numFmtId="0" fontId="10" fillId="6" borderId="41" xfId="4" applyFont="1" applyFill="1" applyBorder="1" applyAlignment="1">
      <alignment horizontal="center" vertical="center"/>
    </xf>
    <xf numFmtId="0" fontId="10" fillId="6" borderId="42" xfId="4" applyFont="1" applyFill="1" applyBorder="1" applyAlignment="1">
      <alignment horizontal="center" vertical="center"/>
    </xf>
    <xf numFmtId="0" fontId="10" fillId="3" borderId="99" xfId="2" applyFont="1" applyFill="1" applyBorder="1" applyAlignment="1">
      <alignment horizontal="left" vertical="center"/>
    </xf>
    <xf numFmtId="0" fontId="10" fillId="3" borderId="100" xfId="2" applyFont="1" applyFill="1" applyBorder="1" applyAlignment="1">
      <alignment horizontal="left" vertical="center"/>
    </xf>
    <xf numFmtId="0" fontId="10" fillId="3" borderId="100" xfId="4" applyFont="1" applyFill="1" applyBorder="1" applyAlignment="1">
      <alignment horizontal="center" vertical="center"/>
    </xf>
    <xf numFmtId="0" fontId="10" fillId="3" borderId="101" xfId="4" applyFont="1" applyFill="1" applyBorder="1" applyAlignment="1">
      <alignment horizontal="center" vertical="center"/>
    </xf>
    <xf numFmtId="0" fontId="1" fillId="0" borderId="15" xfId="4" applyFont="1" applyBorder="1" applyAlignment="1">
      <alignment vertical="center" wrapText="1"/>
    </xf>
    <xf numFmtId="164" fontId="16" fillId="5" borderId="6" xfId="4" applyNumberFormat="1" applyFont="1" applyFill="1" applyBorder="1" applyAlignment="1">
      <alignment horizontal="center" vertical="center"/>
    </xf>
    <xf numFmtId="164" fontId="16" fillId="5" borderId="75" xfId="4" applyNumberFormat="1" applyFont="1" applyFill="1" applyBorder="1" applyAlignment="1">
      <alignment horizontal="center" vertical="center"/>
    </xf>
    <xf numFmtId="0" fontId="1" fillId="0" borderId="92" xfId="4" applyFont="1" applyBorder="1" applyAlignment="1">
      <alignment vertical="center"/>
    </xf>
    <xf numFmtId="0" fontId="1" fillId="0" borderId="92" xfId="2" applyFont="1" applyBorder="1" applyAlignment="1">
      <alignment vertical="center"/>
    </xf>
    <xf numFmtId="164" fontId="17" fillId="3" borderId="100" xfId="4" applyNumberFormat="1" applyFont="1" applyFill="1" applyBorder="1" applyAlignment="1">
      <alignment horizontal="center" vertical="center"/>
    </xf>
    <xf numFmtId="0" fontId="17" fillId="3" borderId="100" xfId="4" applyFont="1" applyFill="1" applyBorder="1" applyAlignment="1">
      <alignment horizontal="center" vertical="center"/>
    </xf>
    <xf numFmtId="0" fontId="17" fillId="3" borderId="101" xfId="4" applyFont="1" applyFill="1" applyBorder="1" applyAlignment="1">
      <alignment horizontal="center" vertical="center"/>
    </xf>
    <xf numFmtId="164" fontId="17" fillId="5" borderId="88" xfId="4" applyNumberFormat="1" applyFont="1" applyFill="1" applyBorder="1" applyAlignment="1">
      <alignment horizontal="center" vertical="center"/>
    </xf>
    <xf numFmtId="0" fontId="25" fillId="0" borderId="90" xfId="0" applyFont="1" applyBorder="1"/>
    <xf numFmtId="0" fontId="20" fillId="0" borderId="91" xfId="0" applyFont="1" applyBorder="1"/>
    <xf numFmtId="164" fontId="23" fillId="0" borderId="53" xfId="4" applyNumberFormat="1" applyFont="1" applyFill="1" applyBorder="1" applyAlignment="1">
      <alignment horizontal="center" vertical="center"/>
    </xf>
    <xf numFmtId="164" fontId="22" fillId="0" borderId="51" xfId="4" applyNumberFormat="1" applyFont="1" applyFill="1" applyBorder="1" applyAlignment="1">
      <alignment horizontal="center" vertical="center"/>
    </xf>
    <xf numFmtId="164" fontId="22" fillId="0" borderId="43" xfId="4" applyNumberFormat="1" applyFont="1" applyFill="1" applyBorder="1" applyAlignment="1">
      <alignment horizontal="center" vertical="center"/>
    </xf>
    <xf numFmtId="164" fontId="22" fillId="0" borderId="102" xfId="4" applyNumberFormat="1" applyFont="1" applyFill="1" applyBorder="1" applyAlignment="1">
      <alignment horizontal="center" vertical="center"/>
    </xf>
    <xf numFmtId="0" fontId="24" fillId="0" borderId="103" xfId="4" applyFont="1" applyBorder="1" applyAlignment="1">
      <alignment horizontal="center" vertical="center"/>
    </xf>
    <xf numFmtId="164" fontId="23" fillId="7" borderId="104" xfId="4" applyNumberFormat="1" applyFont="1" applyFill="1" applyBorder="1" applyAlignment="1">
      <alignment horizontal="center" vertical="center"/>
    </xf>
    <xf numFmtId="164" fontId="23" fillId="7" borderId="100" xfId="4" applyNumberFormat="1" applyFont="1" applyFill="1" applyBorder="1" applyAlignment="1">
      <alignment horizontal="center" vertical="center"/>
    </xf>
    <xf numFmtId="0" fontId="23" fillId="7" borderId="100" xfId="4" applyFont="1" applyFill="1" applyBorder="1" applyAlignment="1">
      <alignment horizontal="center" vertical="center"/>
    </xf>
    <xf numFmtId="0" fontId="23" fillId="7" borderId="101" xfId="4" applyFont="1" applyFill="1" applyBorder="1" applyAlignment="1">
      <alignment horizontal="center" vertical="center"/>
    </xf>
    <xf numFmtId="0" fontId="10" fillId="4" borderId="8" xfId="4" applyFont="1" applyFill="1" applyBorder="1" applyAlignment="1">
      <alignment horizontal="center" vertical="center"/>
    </xf>
    <xf numFmtId="0" fontId="10" fillId="4" borderId="9" xfId="4" applyFont="1" applyFill="1" applyBorder="1" applyAlignment="1">
      <alignment horizontal="center" vertical="center"/>
    </xf>
    <xf numFmtId="0" fontId="10" fillId="0" borderId="82" xfId="4" applyFont="1" applyBorder="1" applyAlignment="1">
      <alignment horizontal="center" vertical="center"/>
    </xf>
    <xf numFmtId="0" fontId="10" fillId="4" borderId="31" xfId="4" applyFont="1" applyFill="1" applyBorder="1" applyAlignment="1">
      <alignment horizontal="center" vertical="center"/>
    </xf>
    <xf numFmtId="0" fontId="10" fillId="4" borderId="32" xfId="4" applyFont="1" applyFill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105" xfId="4" applyFont="1" applyBorder="1" applyAlignment="1">
      <alignment horizontal="center" vertical="center"/>
    </xf>
    <xf numFmtId="0" fontId="10" fillId="0" borderId="93" xfId="4" applyFont="1" applyBorder="1" applyAlignment="1">
      <alignment horizontal="center" vertical="center"/>
    </xf>
    <xf numFmtId="0" fontId="10" fillId="0" borderId="83" xfId="4" applyFont="1" applyBorder="1" applyAlignment="1">
      <alignment horizontal="center" vertical="center"/>
    </xf>
    <xf numFmtId="0" fontId="1" fillId="0" borderId="15" xfId="4" applyFont="1" applyBorder="1" applyAlignment="1">
      <alignment horizontal="left" vertical="center"/>
    </xf>
    <xf numFmtId="0" fontId="1" fillId="0" borderId="90" xfId="4" applyFont="1" applyBorder="1" applyAlignment="1">
      <alignment horizontal="left" vertical="center"/>
    </xf>
    <xf numFmtId="0" fontId="1" fillId="0" borderId="90" xfId="4" applyFont="1" applyBorder="1" applyAlignment="1">
      <alignment vertical="center"/>
    </xf>
    <xf numFmtId="0" fontId="10" fillId="0" borderId="106" xfId="4" applyFont="1" applyBorder="1" applyAlignment="1">
      <alignment horizontal="center" vertical="center"/>
    </xf>
    <xf numFmtId="0" fontId="10" fillId="0" borderId="107" xfId="4" applyFont="1" applyBorder="1" applyAlignment="1">
      <alignment horizontal="center" vertical="center"/>
    </xf>
    <xf numFmtId="0" fontId="10" fillId="0" borderId="108" xfId="4" applyFont="1" applyBorder="1" applyAlignment="1">
      <alignment horizontal="center" vertical="center"/>
    </xf>
    <xf numFmtId="0" fontId="10" fillId="0" borderId="90" xfId="4" applyFont="1" applyBorder="1" applyAlignment="1">
      <alignment horizontal="center" vertical="center"/>
    </xf>
    <xf numFmtId="0" fontId="10" fillId="3" borderId="99" xfId="2" applyFont="1" applyFill="1" applyBorder="1" applyAlignment="1">
      <alignment horizontal="left" vertical="center" wrapText="1"/>
    </xf>
    <xf numFmtId="0" fontId="10" fillId="8" borderId="109" xfId="4" applyFont="1" applyFill="1" applyBorder="1" applyAlignment="1">
      <alignment horizontal="center" vertical="center"/>
    </xf>
    <xf numFmtId="0" fontId="10" fillId="8" borderId="65" xfId="4" applyFont="1" applyFill="1" applyBorder="1" applyAlignment="1">
      <alignment horizontal="center" vertical="center"/>
    </xf>
    <xf numFmtId="0" fontId="24" fillId="0" borderId="110" xfId="4" applyFont="1" applyBorder="1" applyAlignment="1">
      <alignment horizontal="center" vertical="center"/>
    </xf>
    <xf numFmtId="164" fontId="17" fillId="5" borderId="25" xfId="4" applyNumberFormat="1" applyFont="1" applyFill="1" applyBorder="1" applyAlignment="1">
      <alignment horizontal="center" vertical="center"/>
    </xf>
    <xf numFmtId="164" fontId="17" fillId="5" borderId="20" xfId="4" applyNumberFormat="1" applyFont="1" applyFill="1" applyBorder="1" applyAlignment="1">
      <alignment horizontal="center" vertical="center"/>
    </xf>
    <xf numFmtId="164" fontId="17" fillId="5" borderId="21" xfId="4" applyNumberFormat="1" applyFont="1" applyFill="1" applyBorder="1" applyAlignment="1">
      <alignment horizontal="center" vertical="center"/>
    </xf>
    <xf numFmtId="0" fontId="10" fillId="5" borderId="28" xfId="4" applyFont="1" applyFill="1" applyBorder="1" applyAlignment="1">
      <alignment horizontal="center" vertical="center"/>
    </xf>
    <xf numFmtId="0" fontId="10" fillId="5" borderId="18" xfId="4" applyFont="1" applyFill="1" applyBorder="1" applyAlignment="1">
      <alignment horizontal="center" vertical="center"/>
    </xf>
    <xf numFmtId="0" fontId="10" fillId="5" borderId="17" xfId="4" applyFont="1" applyFill="1" applyBorder="1" applyAlignment="1">
      <alignment horizontal="center" vertical="center"/>
    </xf>
    <xf numFmtId="0" fontId="14" fillId="5" borderId="28" xfId="2" applyFont="1" applyFill="1" applyBorder="1" applyAlignment="1">
      <alignment horizontal="right" vertical="center"/>
    </xf>
    <xf numFmtId="0" fontId="14" fillId="5" borderId="17" xfId="2" applyFont="1" applyFill="1" applyBorder="1" applyAlignment="1">
      <alignment horizontal="right" vertical="center"/>
    </xf>
    <xf numFmtId="164" fontId="14" fillId="5" borderId="28" xfId="4" applyNumberFormat="1" applyFont="1" applyFill="1" applyBorder="1" applyAlignment="1">
      <alignment horizontal="center" vertical="center"/>
    </xf>
    <xf numFmtId="0" fontId="14" fillId="5" borderId="18" xfId="4" applyFont="1" applyFill="1" applyBorder="1" applyAlignment="1">
      <alignment horizontal="center" vertical="center"/>
    </xf>
    <xf numFmtId="0" fontId="14" fillId="5" borderId="17" xfId="4" applyFont="1" applyFill="1" applyBorder="1" applyAlignment="1">
      <alignment horizontal="center" vertical="center"/>
    </xf>
    <xf numFmtId="0" fontId="10" fillId="5" borderId="26" xfId="4" applyFont="1" applyFill="1" applyBorder="1" applyAlignment="1">
      <alignment horizontal="center" vertical="center"/>
    </xf>
    <xf numFmtId="0" fontId="10" fillId="5" borderId="0" xfId="4" applyFont="1" applyFill="1" applyBorder="1" applyAlignment="1">
      <alignment horizontal="center" vertical="center"/>
    </xf>
    <xf numFmtId="0" fontId="10" fillId="5" borderId="19" xfId="4" applyFont="1" applyFill="1" applyBorder="1" applyAlignment="1">
      <alignment horizontal="center" vertical="center"/>
    </xf>
    <xf numFmtId="0" fontId="16" fillId="5" borderId="5" xfId="2" applyFont="1" applyFill="1" applyBorder="1" applyAlignment="1">
      <alignment horizontal="right" vertical="center"/>
    </xf>
    <xf numFmtId="0" fontId="16" fillId="5" borderId="24" xfId="2" applyFont="1" applyFill="1" applyBorder="1" applyAlignment="1">
      <alignment horizontal="right" vertical="center"/>
    </xf>
    <xf numFmtId="164" fontId="16" fillId="5" borderId="5" xfId="4" applyNumberFormat="1" applyFont="1" applyFill="1" applyBorder="1" applyAlignment="1">
      <alignment horizontal="center" vertical="center"/>
    </xf>
    <xf numFmtId="164" fontId="16" fillId="5" borderId="4" xfId="4" applyNumberFormat="1" applyFont="1" applyFill="1" applyBorder="1" applyAlignment="1">
      <alignment horizontal="center" vertical="center"/>
    </xf>
    <xf numFmtId="164" fontId="16" fillId="5" borderId="24" xfId="4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7" fillId="5" borderId="5" xfId="2" applyFont="1" applyFill="1" applyBorder="1" applyAlignment="1">
      <alignment horizontal="right" vertical="center"/>
    </xf>
    <xf numFmtId="0" fontId="17" fillId="5" borderId="24" xfId="2" applyFont="1" applyFill="1" applyBorder="1" applyAlignment="1">
      <alignment horizontal="right" vertical="center"/>
    </xf>
    <xf numFmtId="164" fontId="17" fillId="5" borderId="5" xfId="4" applyNumberFormat="1" applyFont="1" applyFill="1" applyBorder="1" applyAlignment="1">
      <alignment horizontal="center" vertical="center"/>
    </xf>
    <xf numFmtId="0" fontId="17" fillId="5" borderId="4" xfId="4" applyFont="1" applyFill="1" applyBorder="1" applyAlignment="1">
      <alignment horizontal="center" vertical="center"/>
    </xf>
    <xf numFmtId="0" fontId="17" fillId="5" borderId="24" xfId="4" applyFont="1" applyFill="1" applyBorder="1" applyAlignment="1">
      <alignment horizontal="center" vertical="center"/>
    </xf>
    <xf numFmtId="0" fontId="17" fillId="5" borderId="25" xfId="2" applyFont="1" applyFill="1" applyBorder="1" applyAlignment="1">
      <alignment horizontal="right" vertical="center"/>
    </xf>
    <xf numFmtId="0" fontId="17" fillId="5" borderId="21" xfId="2" applyFont="1" applyFill="1" applyBorder="1" applyAlignment="1">
      <alignment horizontal="right" vertical="center"/>
    </xf>
    <xf numFmtId="164" fontId="17" fillId="5" borderId="4" xfId="4" applyNumberFormat="1" applyFont="1" applyFill="1" applyBorder="1" applyAlignment="1">
      <alignment horizontal="center" vertical="center"/>
    </xf>
    <xf numFmtId="164" fontId="17" fillId="5" borderId="24" xfId="4" applyNumberFormat="1" applyFont="1" applyFill="1" applyBorder="1" applyAlignment="1">
      <alignment horizontal="center" vertical="center"/>
    </xf>
    <xf numFmtId="0" fontId="10" fillId="5" borderId="29" xfId="2" applyFont="1" applyFill="1" applyBorder="1" applyAlignment="1">
      <alignment horizontal="right" vertical="center"/>
    </xf>
    <xf numFmtId="0" fontId="16" fillId="5" borderId="30" xfId="2" applyFont="1" applyFill="1" applyBorder="1" applyAlignment="1">
      <alignment horizontal="right" vertical="center"/>
    </xf>
    <xf numFmtId="164" fontId="10" fillId="5" borderId="29" xfId="4" applyNumberFormat="1" applyFont="1" applyFill="1" applyBorder="1" applyAlignment="1">
      <alignment horizontal="center" vertical="center"/>
    </xf>
    <xf numFmtId="0" fontId="10" fillId="5" borderId="33" xfId="4" applyFont="1" applyFill="1" applyBorder="1" applyAlignment="1">
      <alignment horizontal="center" vertical="center"/>
    </xf>
    <xf numFmtId="0" fontId="10" fillId="5" borderId="30" xfId="4" applyFont="1" applyFill="1" applyBorder="1" applyAlignment="1">
      <alignment horizontal="center" vertical="center"/>
    </xf>
    <xf numFmtId="0" fontId="10" fillId="5" borderId="34" xfId="4" applyFont="1" applyFill="1" applyBorder="1" applyAlignment="1">
      <alignment horizontal="center" vertical="center"/>
    </xf>
    <xf numFmtId="0" fontId="10" fillId="5" borderId="35" xfId="4" applyFont="1" applyFill="1" applyBorder="1" applyAlignment="1">
      <alignment horizontal="center" vertical="center"/>
    </xf>
    <xf numFmtId="0" fontId="10" fillId="5" borderId="36" xfId="4" applyFont="1" applyFill="1" applyBorder="1" applyAlignment="1">
      <alignment horizontal="center" vertical="center"/>
    </xf>
    <xf numFmtId="0" fontId="14" fillId="5" borderId="5" xfId="2" applyFont="1" applyFill="1" applyBorder="1" applyAlignment="1">
      <alignment horizontal="right" vertical="center"/>
    </xf>
    <xf numFmtId="0" fontId="14" fillId="5" borderId="24" xfId="2" applyFont="1" applyFill="1" applyBorder="1" applyAlignment="1">
      <alignment horizontal="right" vertical="center"/>
    </xf>
    <xf numFmtId="164" fontId="14" fillId="5" borderId="5" xfId="4" applyNumberFormat="1" applyFont="1" applyFill="1" applyBorder="1" applyAlignment="1">
      <alignment horizontal="center" vertical="center"/>
    </xf>
    <xf numFmtId="0" fontId="14" fillId="5" borderId="4" xfId="4" applyFont="1" applyFill="1" applyBorder="1" applyAlignment="1">
      <alignment horizontal="center" vertical="center"/>
    </xf>
    <xf numFmtId="0" fontId="14" fillId="5" borderId="24" xfId="4" applyFont="1" applyFill="1" applyBorder="1" applyAlignment="1">
      <alignment horizontal="center" vertical="center"/>
    </xf>
    <xf numFmtId="0" fontId="10" fillId="5" borderId="25" xfId="4" applyFont="1" applyFill="1" applyBorder="1" applyAlignment="1">
      <alignment horizontal="center" vertical="center"/>
    </xf>
    <xf numFmtId="0" fontId="10" fillId="5" borderId="20" xfId="4" applyFont="1" applyFill="1" applyBorder="1" applyAlignment="1">
      <alignment horizontal="center" vertical="center"/>
    </xf>
    <xf numFmtId="0" fontId="10" fillId="5" borderId="21" xfId="4" applyFont="1" applyFill="1" applyBorder="1" applyAlignment="1">
      <alignment horizontal="center" vertical="center"/>
    </xf>
    <xf numFmtId="0" fontId="16" fillId="5" borderId="4" xfId="4" applyFont="1" applyFill="1" applyBorder="1" applyAlignment="1">
      <alignment horizontal="center" vertical="center"/>
    </xf>
    <xf numFmtId="0" fontId="16" fillId="5" borderId="24" xfId="4" applyFont="1" applyFill="1" applyBorder="1" applyAlignment="1">
      <alignment horizontal="center" vertical="center"/>
    </xf>
    <xf numFmtId="0" fontId="17" fillId="5" borderId="20" xfId="4" applyFont="1" applyFill="1" applyBorder="1" applyAlignment="1">
      <alignment horizontal="center" vertical="center"/>
    </xf>
    <xf numFmtId="0" fontId="17" fillId="5" borderId="21" xfId="4" applyFont="1" applyFill="1" applyBorder="1" applyAlignment="1">
      <alignment horizontal="center" vertical="center"/>
    </xf>
    <xf numFmtId="0" fontId="22" fillId="7" borderId="99" xfId="2" applyFont="1" applyFill="1" applyBorder="1" applyAlignment="1">
      <alignment horizontal="left" vertical="center"/>
    </xf>
    <xf numFmtId="0" fontId="22" fillId="7" borderId="100" xfId="2" applyFont="1" applyFill="1" applyBorder="1" applyAlignment="1">
      <alignment horizontal="left" vertical="center"/>
    </xf>
    <xf numFmtId="0" fontId="16" fillId="0" borderId="25" xfId="2" applyFont="1" applyBorder="1" applyAlignment="1">
      <alignment horizontal="right" vertical="center"/>
    </xf>
    <xf numFmtId="0" fontId="10" fillId="0" borderId="20" xfId="2" applyFont="1" applyBorder="1" applyAlignment="1">
      <alignment horizontal="right" vertical="center"/>
    </xf>
    <xf numFmtId="164" fontId="16" fillId="5" borderId="88" xfId="4" applyNumberFormat="1" applyFont="1" applyFill="1" applyBorder="1" applyAlignment="1">
      <alignment horizontal="center" vertical="center"/>
    </xf>
    <xf numFmtId="164" fontId="16" fillId="5" borderId="6" xfId="4" applyNumberFormat="1" applyFont="1" applyFill="1" applyBorder="1" applyAlignment="1">
      <alignment horizontal="center" vertical="center"/>
    </xf>
    <xf numFmtId="164" fontId="16" fillId="5" borderId="75" xfId="4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 wrapText="1"/>
    </xf>
    <xf numFmtId="0" fontId="17" fillId="5" borderId="4" xfId="2" applyFont="1" applyFill="1" applyBorder="1" applyAlignment="1">
      <alignment horizontal="right" vertical="center"/>
    </xf>
    <xf numFmtId="0" fontId="9" fillId="3" borderId="7" xfId="4" applyFont="1" applyFill="1" applyBorder="1" applyAlignment="1">
      <alignment horizontal="center" vertical="center" wrapText="1"/>
    </xf>
    <xf numFmtId="0" fontId="9" fillId="3" borderId="15" xfId="4" applyFont="1" applyFill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9" fillId="0" borderId="90" xfId="4" applyFont="1" applyBorder="1" applyAlignment="1">
      <alignment horizontal="center" vertical="center"/>
    </xf>
    <xf numFmtId="0" fontId="9" fillId="0" borderId="41" xfId="4" applyFont="1" applyBorder="1" applyAlignment="1">
      <alignment horizontal="center"/>
    </xf>
    <xf numFmtId="0" fontId="9" fillId="0" borderId="42" xfId="4" applyFont="1" applyBorder="1" applyAlignment="1">
      <alignment horizontal="center"/>
    </xf>
    <xf numFmtId="0" fontId="9" fillId="0" borderId="97" xfId="4" applyFont="1" applyBorder="1" applyAlignment="1">
      <alignment horizontal="center"/>
    </xf>
    <xf numFmtId="0" fontId="10" fillId="0" borderId="90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7" fillId="5" borderId="20" xfId="2" applyFont="1" applyFill="1" applyBorder="1" applyAlignment="1">
      <alignment horizontal="right" vertical="center"/>
    </xf>
    <xf numFmtId="0" fontId="32" fillId="0" borderId="26" xfId="4" applyFont="1" applyBorder="1" applyAlignment="1">
      <alignment horizontal="left" vertical="center" wrapText="1"/>
    </xf>
    <xf numFmtId="0" fontId="32" fillId="0" borderId="0" xfId="4" applyFont="1" applyBorder="1" applyAlignment="1">
      <alignment horizontal="left" vertical="center" wrapText="1"/>
    </xf>
    <xf numFmtId="0" fontId="32" fillId="0" borderId="19" xfId="4" applyFont="1" applyBorder="1" applyAlignment="1">
      <alignment horizontal="left" vertical="center" wrapText="1"/>
    </xf>
  </cellXfs>
  <cellStyles count="7">
    <cellStyle name="Normál" xfId="0" builtinId="0"/>
    <cellStyle name="Normál 2" xfId="1"/>
    <cellStyle name="Normál 2 2" xfId="3"/>
    <cellStyle name="Normál 3" xfId="4"/>
    <cellStyle name="Normál 3 2" xfId="6"/>
    <cellStyle name="Normál_Közös" xfId="2"/>
    <cellStyle name="Normál_Közö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202"/>
  <sheetViews>
    <sheetView showGridLines="0" tabSelected="1" zoomScaleNormal="100" zoomScaleSheetLayoutView="100" workbookViewId="0">
      <selection activeCell="B12" sqref="B12"/>
    </sheetView>
  </sheetViews>
  <sheetFormatPr defaultColWidth="10.7109375" defaultRowHeight="12.75"/>
  <cols>
    <col min="1" max="1" width="20.85546875" style="3" customWidth="1"/>
    <col min="2" max="2" width="57.140625" style="5" customWidth="1"/>
    <col min="3" max="17" width="3.42578125" style="3" customWidth="1"/>
    <col min="18" max="18" width="7.28515625" style="5" customWidth="1"/>
    <col min="19" max="19" width="3.42578125" style="3" customWidth="1"/>
    <col min="20" max="20" width="22.5703125" style="4" hidden="1" customWidth="1"/>
    <col min="21" max="21" width="46.85546875" style="4" customWidth="1"/>
    <col min="22" max="22" width="3.5703125" style="3" customWidth="1"/>
    <col min="23" max="23" width="20.85546875" style="4" hidden="1" customWidth="1"/>
    <col min="24" max="24" width="41.140625" style="4" customWidth="1"/>
    <col min="25" max="25" width="3.5703125" style="3" customWidth="1"/>
    <col min="26" max="26" width="15.42578125" style="3" hidden="1" customWidth="1"/>
    <col min="27" max="27" width="41.140625" style="3" hidden="1" customWidth="1"/>
    <col min="28" max="28" width="22" style="3" hidden="1" customWidth="1"/>
    <col min="29" max="29" width="58.42578125" style="3" customWidth="1"/>
    <col min="30" max="30" width="62.5703125" style="5" hidden="1" customWidth="1"/>
    <col min="31" max="253" width="10.7109375" style="5"/>
    <col min="254" max="254" width="17.7109375" style="5" customWidth="1"/>
    <col min="255" max="255" width="60.7109375" style="5" customWidth="1"/>
    <col min="256" max="270" width="3.42578125" style="5" customWidth="1"/>
    <col min="271" max="271" width="6.28515625" style="5" customWidth="1"/>
    <col min="272" max="273" width="14.85546875" style="5" customWidth="1"/>
    <col min="274" max="274" width="3.42578125" style="5" customWidth="1"/>
    <col min="275" max="275" width="15.42578125" style="5" customWidth="1"/>
    <col min="276" max="276" width="41.140625" style="5" customWidth="1"/>
    <col min="277" max="277" width="3.5703125" style="5" customWidth="1"/>
    <col min="278" max="278" width="15.42578125" style="5" customWidth="1"/>
    <col min="279" max="279" width="41.140625" style="5" customWidth="1"/>
    <col min="280" max="280" width="3.5703125" style="5" customWidth="1"/>
    <col min="281" max="281" width="15.42578125" style="5" customWidth="1"/>
    <col min="282" max="282" width="41.140625" style="5" customWidth="1"/>
    <col min="283" max="283" width="27.42578125" style="5" customWidth="1"/>
    <col min="284" max="284" width="20.5703125" style="5" customWidth="1"/>
    <col min="285" max="285" width="27.42578125" style="5" customWidth="1"/>
    <col min="286" max="286" width="59.5703125" style="5" customWidth="1"/>
    <col min="287" max="509" width="10.7109375" style="5"/>
    <col min="510" max="510" width="17.7109375" style="5" customWidth="1"/>
    <col min="511" max="511" width="60.7109375" style="5" customWidth="1"/>
    <col min="512" max="526" width="3.42578125" style="5" customWidth="1"/>
    <col min="527" max="527" width="6.28515625" style="5" customWidth="1"/>
    <col min="528" max="529" width="14.85546875" style="5" customWidth="1"/>
    <col min="530" max="530" width="3.42578125" style="5" customWidth="1"/>
    <col min="531" max="531" width="15.42578125" style="5" customWidth="1"/>
    <col min="532" max="532" width="41.140625" style="5" customWidth="1"/>
    <col min="533" max="533" width="3.5703125" style="5" customWidth="1"/>
    <col min="534" max="534" width="15.42578125" style="5" customWidth="1"/>
    <col min="535" max="535" width="41.140625" style="5" customWidth="1"/>
    <col min="536" max="536" width="3.5703125" style="5" customWidth="1"/>
    <col min="537" max="537" width="15.42578125" style="5" customWidth="1"/>
    <col min="538" max="538" width="41.140625" style="5" customWidth="1"/>
    <col min="539" max="539" width="27.42578125" style="5" customWidth="1"/>
    <col min="540" max="540" width="20.5703125" style="5" customWidth="1"/>
    <col min="541" max="541" width="27.42578125" style="5" customWidth="1"/>
    <col min="542" max="542" width="59.5703125" style="5" customWidth="1"/>
    <col min="543" max="765" width="10.7109375" style="5"/>
    <col min="766" max="766" width="17.7109375" style="5" customWidth="1"/>
    <col min="767" max="767" width="60.7109375" style="5" customWidth="1"/>
    <col min="768" max="782" width="3.42578125" style="5" customWidth="1"/>
    <col min="783" max="783" width="6.28515625" style="5" customWidth="1"/>
    <col min="784" max="785" width="14.85546875" style="5" customWidth="1"/>
    <col min="786" max="786" width="3.42578125" style="5" customWidth="1"/>
    <col min="787" max="787" width="15.42578125" style="5" customWidth="1"/>
    <col min="788" max="788" width="41.140625" style="5" customWidth="1"/>
    <col min="789" max="789" width="3.5703125" style="5" customWidth="1"/>
    <col min="790" max="790" width="15.42578125" style="5" customWidth="1"/>
    <col min="791" max="791" width="41.140625" style="5" customWidth="1"/>
    <col min="792" max="792" width="3.5703125" style="5" customWidth="1"/>
    <col min="793" max="793" width="15.42578125" style="5" customWidth="1"/>
    <col min="794" max="794" width="41.140625" style="5" customWidth="1"/>
    <col min="795" max="795" width="27.42578125" style="5" customWidth="1"/>
    <col min="796" max="796" width="20.5703125" style="5" customWidth="1"/>
    <col min="797" max="797" width="27.42578125" style="5" customWidth="1"/>
    <col min="798" max="798" width="59.5703125" style="5" customWidth="1"/>
    <col min="799" max="1021" width="10.7109375" style="5"/>
    <col min="1022" max="1022" width="17.7109375" style="5" customWidth="1"/>
    <col min="1023" max="1023" width="60.7109375" style="5" customWidth="1"/>
    <col min="1024" max="1038" width="3.42578125" style="5" customWidth="1"/>
    <col min="1039" max="1039" width="6.28515625" style="5" customWidth="1"/>
    <col min="1040" max="1041" width="14.85546875" style="5" customWidth="1"/>
    <col min="1042" max="1042" width="3.42578125" style="5" customWidth="1"/>
    <col min="1043" max="1043" width="15.42578125" style="5" customWidth="1"/>
    <col min="1044" max="1044" width="41.140625" style="5" customWidth="1"/>
    <col min="1045" max="1045" width="3.5703125" style="5" customWidth="1"/>
    <col min="1046" max="1046" width="15.42578125" style="5" customWidth="1"/>
    <col min="1047" max="1047" width="41.140625" style="5" customWidth="1"/>
    <col min="1048" max="1048" width="3.5703125" style="5" customWidth="1"/>
    <col min="1049" max="1049" width="15.42578125" style="5" customWidth="1"/>
    <col min="1050" max="1050" width="41.140625" style="5" customWidth="1"/>
    <col min="1051" max="1051" width="27.42578125" style="5" customWidth="1"/>
    <col min="1052" max="1052" width="20.5703125" style="5" customWidth="1"/>
    <col min="1053" max="1053" width="27.42578125" style="5" customWidth="1"/>
    <col min="1054" max="1054" width="59.5703125" style="5" customWidth="1"/>
    <col min="1055" max="1277" width="10.7109375" style="5"/>
    <col min="1278" max="1278" width="17.7109375" style="5" customWidth="1"/>
    <col min="1279" max="1279" width="60.7109375" style="5" customWidth="1"/>
    <col min="1280" max="1294" width="3.42578125" style="5" customWidth="1"/>
    <col min="1295" max="1295" width="6.28515625" style="5" customWidth="1"/>
    <col min="1296" max="1297" width="14.85546875" style="5" customWidth="1"/>
    <col min="1298" max="1298" width="3.42578125" style="5" customWidth="1"/>
    <col min="1299" max="1299" width="15.42578125" style="5" customWidth="1"/>
    <col min="1300" max="1300" width="41.140625" style="5" customWidth="1"/>
    <col min="1301" max="1301" width="3.5703125" style="5" customWidth="1"/>
    <col min="1302" max="1302" width="15.42578125" style="5" customWidth="1"/>
    <col min="1303" max="1303" width="41.140625" style="5" customWidth="1"/>
    <col min="1304" max="1304" width="3.5703125" style="5" customWidth="1"/>
    <col min="1305" max="1305" width="15.42578125" style="5" customWidth="1"/>
    <col min="1306" max="1306" width="41.140625" style="5" customWidth="1"/>
    <col min="1307" max="1307" width="27.42578125" style="5" customWidth="1"/>
    <col min="1308" max="1308" width="20.5703125" style="5" customWidth="1"/>
    <col min="1309" max="1309" width="27.42578125" style="5" customWidth="1"/>
    <col min="1310" max="1310" width="59.5703125" style="5" customWidth="1"/>
    <col min="1311" max="1533" width="10.7109375" style="5"/>
    <col min="1534" max="1534" width="17.7109375" style="5" customWidth="1"/>
    <col min="1535" max="1535" width="60.7109375" style="5" customWidth="1"/>
    <col min="1536" max="1550" width="3.42578125" style="5" customWidth="1"/>
    <col min="1551" max="1551" width="6.28515625" style="5" customWidth="1"/>
    <col min="1552" max="1553" width="14.85546875" style="5" customWidth="1"/>
    <col min="1554" max="1554" width="3.42578125" style="5" customWidth="1"/>
    <col min="1555" max="1555" width="15.42578125" style="5" customWidth="1"/>
    <col min="1556" max="1556" width="41.140625" style="5" customWidth="1"/>
    <col min="1557" max="1557" width="3.5703125" style="5" customWidth="1"/>
    <col min="1558" max="1558" width="15.42578125" style="5" customWidth="1"/>
    <col min="1559" max="1559" width="41.140625" style="5" customWidth="1"/>
    <col min="1560" max="1560" width="3.5703125" style="5" customWidth="1"/>
    <col min="1561" max="1561" width="15.42578125" style="5" customWidth="1"/>
    <col min="1562" max="1562" width="41.140625" style="5" customWidth="1"/>
    <col min="1563" max="1563" width="27.42578125" style="5" customWidth="1"/>
    <col min="1564" max="1564" width="20.5703125" style="5" customWidth="1"/>
    <col min="1565" max="1565" width="27.42578125" style="5" customWidth="1"/>
    <col min="1566" max="1566" width="59.5703125" style="5" customWidth="1"/>
    <col min="1567" max="1789" width="10.7109375" style="5"/>
    <col min="1790" max="1790" width="17.7109375" style="5" customWidth="1"/>
    <col min="1791" max="1791" width="60.7109375" style="5" customWidth="1"/>
    <col min="1792" max="1806" width="3.42578125" style="5" customWidth="1"/>
    <col min="1807" max="1807" width="6.28515625" style="5" customWidth="1"/>
    <col min="1808" max="1809" width="14.85546875" style="5" customWidth="1"/>
    <col min="1810" max="1810" width="3.42578125" style="5" customWidth="1"/>
    <col min="1811" max="1811" width="15.42578125" style="5" customWidth="1"/>
    <col min="1812" max="1812" width="41.140625" style="5" customWidth="1"/>
    <col min="1813" max="1813" width="3.5703125" style="5" customWidth="1"/>
    <col min="1814" max="1814" width="15.42578125" style="5" customWidth="1"/>
    <col min="1815" max="1815" width="41.140625" style="5" customWidth="1"/>
    <col min="1816" max="1816" width="3.5703125" style="5" customWidth="1"/>
    <col min="1817" max="1817" width="15.42578125" style="5" customWidth="1"/>
    <col min="1818" max="1818" width="41.140625" style="5" customWidth="1"/>
    <col min="1819" max="1819" width="27.42578125" style="5" customWidth="1"/>
    <col min="1820" max="1820" width="20.5703125" style="5" customWidth="1"/>
    <col min="1821" max="1821" width="27.42578125" style="5" customWidth="1"/>
    <col min="1822" max="1822" width="59.5703125" style="5" customWidth="1"/>
    <col min="1823" max="2045" width="10.7109375" style="5"/>
    <col min="2046" max="2046" width="17.7109375" style="5" customWidth="1"/>
    <col min="2047" max="2047" width="60.7109375" style="5" customWidth="1"/>
    <col min="2048" max="2062" width="3.42578125" style="5" customWidth="1"/>
    <col min="2063" max="2063" width="6.28515625" style="5" customWidth="1"/>
    <col min="2064" max="2065" width="14.85546875" style="5" customWidth="1"/>
    <col min="2066" max="2066" width="3.42578125" style="5" customWidth="1"/>
    <col min="2067" max="2067" width="15.42578125" style="5" customWidth="1"/>
    <col min="2068" max="2068" width="41.140625" style="5" customWidth="1"/>
    <col min="2069" max="2069" width="3.5703125" style="5" customWidth="1"/>
    <col min="2070" max="2070" width="15.42578125" style="5" customWidth="1"/>
    <col min="2071" max="2071" width="41.140625" style="5" customWidth="1"/>
    <col min="2072" max="2072" width="3.5703125" style="5" customWidth="1"/>
    <col min="2073" max="2073" width="15.42578125" style="5" customWidth="1"/>
    <col min="2074" max="2074" width="41.140625" style="5" customWidth="1"/>
    <col min="2075" max="2075" width="27.42578125" style="5" customWidth="1"/>
    <col min="2076" max="2076" width="20.5703125" style="5" customWidth="1"/>
    <col min="2077" max="2077" width="27.42578125" style="5" customWidth="1"/>
    <col min="2078" max="2078" width="59.5703125" style="5" customWidth="1"/>
    <col min="2079" max="2301" width="10.7109375" style="5"/>
    <col min="2302" max="2302" width="17.7109375" style="5" customWidth="1"/>
    <col min="2303" max="2303" width="60.7109375" style="5" customWidth="1"/>
    <col min="2304" max="2318" width="3.42578125" style="5" customWidth="1"/>
    <col min="2319" max="2319" width="6.28515625" style="5" customWidth="1"/>
    <col min="2320" max="2321" width="14.85546875" style="5" customWidth="1"/>
    <col min="2322" max="2322" width="3.42578125" style="5" customWidth="1"/>
    <col min="2323" max="2323" width="15.42578125" style="5" customWidth="1"/>
    <col min="2324" max="2324" width="41.140625" style="5" customWidth="1"/>
    <col min="2325" max="2325" width="3.5703125" style="5" customWidth="1"/>
    <col min="2326" max="2326" width="15.42578125" style="5" customWidth="1"/>
    <col min="2327" max="2327" width="41.140625" style="5" customWidth="1"/>
    <col min="2328" max="2328" width="3.5703125" style="5" customWidth="1"/>
    <col min="2329" max="2329" width="15.42578125" style="5" customWidth="1"/>
    <col min="2330" max="2330" width="41.140625" style="5" customWidth="1"/>
    <col min="2331" max="2331" width="27.42578125" style="5" customWidth="1"/>
    <col min="2332" max="2332" width="20.5703125" style="5" customWidth="1"/>
    <col min="2333" max="2333" width="27.42578125" style="5" customWidth="1"/>
    <col min="2334" max="2334" width="59.5703125" style="5" customWidth="1"/>
    <col min="2335" max="2557" width="10.7109375" style="5"/>
    <col min="2558" max="2558" width="17.7109375" style="5" customWidth="1"/>
    <col min="2559" max="2559" width="60.7109375" style="5" customWidth="1"/>
    <col min="2560" max="2574" width="3.42578125" style="5" customWidth="1"/>
    <col min="2575" max="2575" width="6.28515625" style="5" customWidth="1"/>
    <col min="2576" max="2577" width="14.85546875" style="5" customWidth="1"/>
    <col min="2578" max="2578" width="3.42578125" style="5" customWidth="1"/>
    <col min="2579" max="2579" width="15.42578125" style="5" customWidth="1"/>
    <col min="2580" max="2580" width="41.140625" style="5" customWidth="1"/>
    <col min="2581" max="2581" width="3.5703125" style="5" customWidth="1"/>
    <col min="2582" max="2582" width="15.42578125" style="5" customWidth="1"/>
    <col min="2583" max="2583" width="41.140625" style="5" customWidth="1"/>
    <col min="2584" max="2584" width="3.5703125" style="5" customWidth="1"/>
    <col min="2585" max="2585" width="15.42578125" style="5" customWidth="1"/>
    <col min="2586" max="2586" width="41.140625" style="5" customWidth="1"/>
    <col min="2587" max="2587" width="27.42578125" style="5" customWidth="1"/>
    <col min="2588" max="2588" width="20.5703125" style="5" customWidth="1"/>
    <col min="2589" max="2589" width="27.42578125" style="5" customWidth="1"/>
    <col min="2590" max="2590" width="59.5703125" style="5" customWidth="1"/>
    <col min="2591" max="2813" width="10.7109375" style="5"/>
    <col min="2814" max="2814" width="17.7109375" style="5" customWidth="1"/>
    <col min="2815" max="2815" width="60.7109375" style="5" customWidth="1"/>
    <col min="2816" max="2830" width="3.42578125" style="5" customWidth="1"/>
    <col min="2831" max="2831" width="6.28515625" style="5" customWidth="1"/>
    <col min="2832" max="2833" width="14.85546875" style="5" customWidth="1"/>
    <col min="2834" max="2834" width="3.42578125" style="5" customWidth="1"/>
    <col min="2835" max="2835" width="15.42578125" style="5" customWidth="1"/>
    <col min="2836" max="2836" width="41.140625" style="5" customWidth="1"/>
    <col min="2837" max="2837" width="3.5703125" style="5" customWidth="1"/>
    <col min="2838" max="2838" width="15.42578125" style="5" customWidth="1"/>
    <col min="2839" max="2839" width="41.140625" style="5" customWidth="1"/>
    <col min="2840" max="2840" width="3.5703125" style="5" customWidth="1"/>
    <col min="2841" max="2841" width="15.42578125" style="5" customWidth="1"/>
    <col min="2842" max="2842" width="41.140625" style="5" customWidth="1"/>
    <col min="2843" max="2843" width="27.42578125" style="5" customWidth="1"/>
    <col min="2844" max="2844" width="20.5703125" style="5" customWidth="1"/>
    <col min="2845" max="2845" width="27.42578125" style="5" customWidth="1"/>
    <col min="2846" max="2846" width="59.5703125" style="5" customWidth="1"/>
    <col min="2847" max="3069" width="10.7109375" style="5"/>
    <col min="3070" max="3070" width="17.7109375" style="5" customWidth="1"/>
    <col min="3071" max="3071" width="60.7109375" style="5" customWidth="1"/>
    <col min="3072" max="3086" width="3.42578125" style="5" customWidth="1"/>
    <col min="3087" max="3087" width="6.28515625" style="5" customWidth="1"/>
    <col min="3088" max="3089" width="14.85546875" style="5" customWidth="1"/>
    <col min="3090" max="3090" width="3.42578125" style="5" customWidth="1"/>
    <col min="3091" max="3091" width="15.42578125" style="5" customWidth="1"/>
    <col min="3092" max="3092" width="41.140625" style="5" customWidth="1"/>
    <col min="3093" max="3093" width="3.5703125" style="5" customWidth="1"/>
    <col min="3094" max="3094" width="15.42578125" style="5" customWidth="1"/>
    <col min="3095" max="3095" width="41.140625" style="5" customWidth="1"/>
    <col min="3096" max="3096" width="3.5703125" style="5" customWidth="1"/>
    <col min="3097" max="3097" width="15.42578125" style="5" customWidth="1"/>
    <col min="3098" max="3098" width="41.140625" style="5" customWidth="1"/>
    <col min="3099" max="3099" width="27.42578125" style="5" customWidth="1"/>
    <col min="3100" max="3100" width="20.5703125" style="5" customWidth="1"/>
    <col min="3101" max="3101" width="27.42578125" style="5" customWidth="1"/>
    <col min="3102" max="3102" width="59.5703125" style="5" customWidth="1"/>
    <col min="3103" max="3325" width="10.7109375" style="5"/>
    <col min="3326" max="3326" width="17.7109375" style="5" customWidth="1"/>
    <col min="3327" max="3327" width="60.7109375" style="5" customWidth="1"/>
    <col min="3328" max="3342" width="3.42578125" style="5" customWidth="1"/>
    <col min="3343" max="3343" width="6.28515625" style="5" customWidth="1"/>
    <col min="3344" max="3345" width="14.85546875" style="5" customWidth="1"/>
    <col min="3346" max="3346" width="3.42578125" style="5" customWidth="1"/>
    <col min="3347" max="3347" width="15.42578125" style="5" customWidth="1"/>
    <col min="3348" max="3348" width="41.140625" style="5" customWidth="1"/>
    <col min="3349" max="3349" width="3.5703125" style="5" customWidth="1"/>
    <col min="3350" max="3350" width="15.42578125" style="5" customWidth="1"/>
    <col min="3351" max="3351" width="41.140625" style="5" customWidth="1"/>
    <col min="3352" max="3352" width="3.5703125" style="5" customWidth="1"/>
    <col min="3353" max="3353" width="15.42578125" style="5" customWidth="1"/>
    <col min="3354" max="3354" width="41.140625" style="5" customWidth="1"/>
    <col min="3355" max="3355" width="27.42578125" style="5" customWidth="1"/>
    <col min="3356" max="3356" width="20.5703125" style="5" customWidth="1"/>
    <col min="3357" max="3357" width="27.42578125" style="5" customWidth="1"/>
    <col min="3358" max="3358" width="59.5703125" style="5" customWidth="1"/>
    <col min="3359" max="3581" width="10.7109375" style="5"/>
    <col min="3582" max="3582" width="17.7109375" style="5" customWidth="1"/>
    <col min="3583" max="3583" width="60.7109375" style="5" customWidth="1"/>
    <col min="3584" max="3598" width="3.42578125" style="5" customWidth="1"/>
    <col min="3599" max="3599" width="6.28515625" style="5" customWidth="1"/>
    <col min="3600" max="3601" width="14.85546875" style="5" customWidth="1"/>
    <col min="3602" max="3602" width="3.42578125" style="5" customWidth="1"/>
    <col min="3603" max="3603" width="15.42578125" style="5" customWidth="1"/>
    <col min="3604" max="3604" width="41.140625" style="5" customWidth="1"/>
    <col min="3605" max="3605" width="3.5703125" style="5" customWidth="1"/>
    <col min="3606" max="3606" width="15.42578125" style="5" customWidth="1"/>
    <col min="3607" max="3607" width="41.140625" style="5" customWidth="1"/>
    <col min="3608" max="3608" width="3.5703125" style="5" customWidth="1"/>
    <col min="3609" max="3609" width="15.42578125" style="5" customWidth="1"/>
    <col min="3610" max="3610" width="41.140625" style="5" customWidth="1"/>
    <col min="3611" max="3611" width="27.42578125" style="5" customWidth="1"/>
    <col min="3612" max="3612" width="20.5703125" style="5" customWidth="1"/>
    <col min="3613" max="3613" width="27.42578125" style="5" customWidth="1"/>
    <col min="3614" max="3614" width="59.5703125" style="5" customWidth="1"/>
    <col min="3615" max="3837" width="10.7109375" style="5"/>
    <col min="3838" max="3838" width="17.7109375" style="5" customWidth="1"/>
    <col min="3839" max="3839" width="60.7109375" style="5" customWidth="1"/>
    <col min="3840" max="3854" width="3.42578125" style="5" customWidth="1"/>
    <col min="3855" max="3855" width="6.28515625" style="5" customWidth="1"/>
    <col min="3856" max="3857" width="14.85546875" style="5" customWidth="1"/>
    <col min="3858" max="3858" width="3.42578125" style="5" customWidth="1"/>
    <col min="3859" max="3859" width="15.42578125" style="5" customWidth="1"/>
    <col min="3860" max="3860" width="41.140625" style="5" customWidth="1"/>
    <col min="3861" max="3861" width="3.5703125" style="5" customWidth="1"/>
    <col min="3862" max="3862" width="15.42578125" style="5" customWidth="1"/>
    <col min="3863" max="3863" width="41.140625" style="5" customWidth="1"/>
    <col min="3864" max="3864" width="3.5703125" style="5" customWidth="1"/>
    <col min="3865" max="3865" width="15.42578125" style="5" customWidth="1"/>
    <col min="3866" max="3866" width="41.140625" style="5" customWidth="1"/>
    <col min="3867" max="3867" width="27.42578125" style="5" customWidth="1"/>
    <col min="3868" max="3868" width="20.5703125" style="5" customWidth="1"/>
    <col min="3869" max="3869" width="27.42578125" style="5" customWidth="1"/>
    <col min="3870" max="3870" width="59.5703125" style="5" customWidth="1"/>
    <col min="3871" max="4093" width="10.7109375" style="5"/>
    <col min="4094" max="4094" width="17.7109375" style="5" customWidth="1"/>
    <col min="4095" max="4095" width="60.7109375" style="5" customWidth="1"/>
    <col min="4096" max="4110" width="3.42578125" style="5" customWidth="1"/>
    <col min="4111" max="4111" width="6.28515625" style="5" customWidth="1"/>
    <col min="4112" max="4113" width="14.85546875" style="5" customWidth="1"/>
    <col min="4114" max="4114" width="3.42578125" style="5" customWidth="1"/>
    <col min="4115" max="4115" width="15.42578125" style="5" customWidth="1"/>
    <col min="4116" max="4116" width="41.140625" style="5" customWidth="1"/>
    <col min="4117" max="4117" width="3.5703125" style="5" customWidth="1"/>
    <col min="4118" max="4118" width="15.42578125" style="5" customWidth="1"/>
    <col min="4119" max="4119" width="41.140625" style="5" customWidth="1"/>
    <col min="4120" max="4120" width="3.5703125" style="5" customWidth="1"/>
    <col min="4121" max="4121" width="15.42578125" style="5" customWidth="1"/>
    <col min="4122" max="4122" width="41.140625" style="5" customWidth="1"/>
    <col min="4123" max="4123" width="27.42578125" style="5" customWidth="1"/>
    <col min="4124" max="4124" width="20.5703125" style="5" customWidth="1"/>
    <col min="4125" max="4125" width="27.42578125" style="5" customWidth="1"/>
    <col min="4126" max="4126" width="59.5703125" style="5" customWidth="1"/>
    <col min="4127" max="4349" width="10.7109375" style="5"/>
    <col min="4350" max="4350" width="17.7109375" style="5" customWidth="1"/>
    <col min="4351" max="4351" width="60.7109375" style="5" customWidth="1"/>
    <col min="4352" max="4366" width="3.42578125" style="5" customWidth="1"/>
    <col min="4367" max="4367" width="6.28515625" style="5" customWidth="1"/>
    <col min="4368" max="4369" width="14.85546875" style="5" customWidth="1"/>
    <col min="4370" max="4370" width="3.42578125" style="5" customWidth="1"/>
    <col min="4371" max="4371" width="15.42578125" style="5" customWidth="1"/>
    <col min="4372" max="4372" width="41.140625" style="5" customWidth="1"/>
    <col min="4373" max="4373" width="3.5703125" style="5" customWidth="1"/>
    <col min="4374" max="4374" width="15.42578125" style="5" customWidth="1"/>
    <col min="4375" max="4375" width="41.140625" style="5" customWidth="1"/>
    <col min="4376" max="4376" width="3.5703125" style="5" customWidth="1"/>
    <col min="4377" max="4377" width="15.42578125" style="5" customWidth="1"/>
    <col min="4378" max="4378" width="41.140625" style="5" customWidth="1"/>
    <col min="4379" max="4379" width="27.42578125" style="5" customWidth="1"/>
    <col min="4380" max="4380" width="20.5703125" style="5" customWidth="1"/>
    <col min="4381" max="4381" width="27.42578125" style="5" customWidth="1"/>
    <col min="4382" max="4382" width="59.5703125" style="5" customWidth="1"/>
    <col min="4383" max="4605" width="10.7109375" style="5"/>
    <col min="4606" max="4606" width="17.7109375" style="5" customWidth="1"/>
    <col min="4607" max="4607" width="60.7109375" style="5" customWidth="1"/>
    <col min="4608" max="4622" width="3.42578125" style="5" customWidth="1"/>
    <col min="4623" max="4623" width="6.28515625" style="5" customWidth="1"/>
    <col min="4624" max="4625" width="14.85546875" style="5" customWidth="1"/>
    <col min="4626" max="4626" width="3.42578125" style="5" customWidth="1"/>
    <col min="4627" max="4627" width="15.42578125" style="5" customWidth="1"/>
    <col min="4628" max="4628" width="41.140625" style="5" customWidth="1"/>
    <col min="4629" max="4629" width="3.5703125" style="5" customWidth="1"/>
    <col min="4630" max="4630" width="15.42578125" style="5" customWidth="1"/>
    <col min="4631" max="4631" width="41.140625" style="5" customWidth="1"/>
    <col min="4632" max="4632" width="3.5703125" style="5" customWidth="1"/>
    <col min="4633" max="4633" width="15.42578125" style="5" customWidth="1"/>
    <col min="4634" max="4634" width="41.140625" style="5" customWidth="1"/>
    <col min="4635" max="4635" width="27.42578125" style="5" customWidth="1"/>
    <col min="4636" max="4636" width="20.5703125" style="5" customWidth="1"/>
    <col min="4637" max="4637" width="27.42578125" style="5" customWidth="1"/>
    <col min="4638" max="4638" width="59.5703125" style="5" customWidth="1"/>
    <col min="4639" max="4861" width="10.7109375" style="5"/>
    <col min="4862" max="4862" width="17.7109375" style="5" customWidth="1"/>
    <col min="4863" max="4863" width="60.7109375" style="5" customWidth="1"/>
    <col min="4864" max="4878" width="3.42578125" style="5" customWidth="1"/>
    <col min="4879" max="4879" width="6.28515625" style="5" customWidth="1"/>
    <col min="4880" max="4881" width="14.85546875" style="5" customWidth="1"/>
    <col min="4882" max="4882" width="3.42578125" style="5" customWidth="1"/>
    <col min="4883" max="4883" width="15.42578125" style="5" customWidth="1"/>
    <col min="4884" max="4884" width="41.140625" style="5" customWidth="1"/>
    <col min="4885" max="4885" width="3.5703125" style="5" customWidth="1"/>
    <col min="4886" max="4886" width="15.42578125" style="5" customWidth="1"/>
    <col min="4887" max="4887" width="41.140625" style="5" customWidth="1"/>
    <col min="4888" max="4888" width="3.5703125" style="5" customWidth="1"/>
    <col min="4889" max="4889" width="15.42578125" style="5" customWidth="1"/>
    <col min="4890" max="4890" width="41.140625" style="5" customWidth="1"/>
    <col min="4891" max="4891" width="27.42578125" style="5" customWidth="1"/>
    <col min="4892" max="4892" width="20.5703125" style="5" customWidth="1"/>
    <col min="4893" max="4893" width="27.42578125" style="5" customWidth="1"/>
    <col min="4894" max="4894" width="59.5703125" style="5" customWidth="1"/>
    <col min="4895" max="5117" width="10.7109375" style="5"/>
    <col min="5118" max="5118" width="17.7109375" style="5" customWidth="1"/>
    <col min="5119" max="5119" width="60.7109375" style="5" customWidth="1"/>
    <col min="5120" max="5134" width="3.42578125" style="5" customWidth="1"/>
    <col min="5135" max="5135" width="6.28515625" style="5" customWidth="1"/>
    <col min="5136" max="5137" width="14.85546875" style="5" customWidth="1"/>
    <col min="5138" max="5138" width="3.42578125" style="5" customWidth="1"/>
    <col min="5139" max="5139" width="15.42578125" style="5" customWidth="1"/>
    <col min="5140" max="5140" width="41.140625" style="5" customWidth="1"/>
    <col min="5141" max="5141" width="3.5703125" style="5" customWidth="1"/>
    <col min="5142" max="5142" width="15.42578125" style="5" customWidth="1"/>
    <col min="5143" max="5143" width="41.140625" style="5" customWidth="1"/>
    <col min="5144" max="5144" width="3.5703125" style="5" customWidth="1"/>
    <col min="5145" max="5145" width="15.42578125" style="5" customWidth="1"/>
    <col min="5146" max="5146" width="41.140625" style="5" customWidth="1"/>
    <col min="5147" max="5147" width="27.42578125" style="5" customWidth="1"/>
    <col min="5148" max="5148" width="20.5703125" style="5" customWidth="1"/>
    <col min="5149" max="5149" width="27.42578125" style="5" customWidth="1"/>
    <col min="5150" max="5150" width="59.5703125" style="5" customWidth="1"/>
    <col min="5151" max="5373" width="10.7109375" style="5"/>
    <col min="5374" max="5374" width="17.7109375" style="5" customWidth="1"/>
    <col min="5375" max="5375" width="60.7109375" style="5" customWidth="1"/>
    <col min="5376" max="5390" width="3.42578125" style="5" customWidth="1"/>
    <col min="5391" max="5391" width="6.28515625" style="5" customWidth="1"/>
    <col min="5392" max="5393" width="14.85546875" style="5" customWidth="1"/>
    <col min="5394" max="5394" width="3.42578125" style="5" customWidth="1"/>
    <col min="5395" max="5395" width="15.42578125" style="5" customWidth="1"/>
    <col min="5396" max="5396" width="41.140625" style="5" customWidth="1"/>
    <col min="5397" max="5397" width="3.5703125" style="5" customWidth="1"/>
    <col min="5398" max="5398" width="15.42578125" style="5" customWidth="1"/>
    <col min="5399" max="5399" width="41.140625" style="5" customWidth="1"/>
    <col min="5400" max="5400" width="3.5703125" style="5" customWidth="1"/>
    <col min="5401" max="5401" width="15.42578125" style="5" customWidth="1"/>
    <col min="5402" max="5402" width="41.140625" style="5" customWidth="1"/>
    <col min="5403" max="5403" width="27.42578125" style="5" customWidth="1"/>
    <col min="5404" max="5404" width="20.5703125" style="5" customWidth="1"/>
    <col min="5405" max="5405" width="27.42578125" style="5" customWidth="1"/>
    <col min="5406" max="5406" width="59.5703125" style="5" customWidth="1"/>
    <col min="5407" max="5629" width="10.7109375" style="5"/>
    <col min="5630" max="5630" width="17.7109375" style="5" customWidth="1"/>
    <col min="5631" max="5631" width="60.7109375" style="5" customWidth="1"/>
    <col min="5632" max="5646" width="3.42578125" style="5" customWidth="1"/>
    <col min="5647" max="5647" width="6.28515625" style="5" customWidth="1"/>
    <col min="5648" max="5649" width="14.85546875" style="5" customWidth="1"/>
    <col min="5650" max="5650" width="3.42578125" style="5" customWidth="1"/>
    <col min="5651" max="5651" width="15.42578125" style="5" customWidth="1"/>
    <col min="5652" max="5652" width="41.140625" style="5" customWidth="1"/>
    <col min="5653" max="5653" width="3.5703125" style="5" customWidth="1"/>
    <col min="5654" max="5654" width="15.42578125" style="5" customWidth="1"/>
    <col min="5655" max="5655" width="41.140625" style="5" customWidth="1"/>
    <col min="5656" max="5656" width="3.5703125" style="5" customWidth="1"/>
    <col min="5657" max="5657" width="15.42578125" style="5" customWidth="1"/>
    <col min="5658" max="5658" width="41.140625" style="5" customWidth="1"/>
    <col min="5659" max="5659" width="27.42578125" style="5" customWidth="1"/>
    <col min="5660" max="5660" width="20.5703125" style="5" customWidth="1"/>
    <col min="5661" max="5661" width="27.42578125" style="5" customWidth="1"/>
    <col min="5662" max="5662" width="59.5703125" style="5" customWidth="1"/>
    <col min="5663" max="5885" width="10.7109375" style="5"/>
    <col min="5886" max="5886" width="17.7109375" style="5" customWidth="1"/>
    <col min="5887" max="5887" width="60.7109375" style="5" customWidth="1"/>
    <col min="5888" max="5902" width="3.42578125" style="5" customWidth="1"/>
    <col min="5903" max="5903" width="6.28515625" style="5" customWidth="1"/>
    <col min="5904" max="5905" width="14.85546875" style="5" customWidth="1"/>
    <col min="5906" max="5906" width="3.42578125" style="5" customWidth="1"/>
    <col min="5907" max="5907" width="15.42578125" style="5" customWidth="1"/>
    <col min="5908" max="5908" width="41.140625" style="5" customWidth="1"/>
    <col min="5909" max="5909" width="3.5703125" style="5" customWidth="1"/>
    <col min="5910" max="5910" width="15.42578125" style="5" customWidth="1"/>
    <col min="5911" max="5911" width="41.140625" style="5" customWidth="1"/>
    <col min="5912" max="5912" width="3.5703125" style="5" customWidth="1"/>
    <col min="5913" max="5913" width="15.42578125" style="5" customWidth="1"/>
    <col min="5914" max="5914" width="41.140625" style="5" customWidth="1"/>
    <col min="5915" max="5915" width="27.42578125" style="5" customWidth="1"/>
    <col min="5916" max="5916" width="20.5703125" style="5" customWidth="1"/>
    <col min="5917" max="5917" width="27.42578125" style="5" customWidth="1"/>
    <col min="5918" max="5918" width="59.5703125" style="5" customWidth="1"/>
    <col min="5919" max="6141" width="10.7109375" style="5"/>
    <col min="6142" max="6142" width="17.7109375" style="5" customWidth="1"/>
    <col min="6143" max="6143" width="60.7109375" style="5" customWidth="1"/>
    <col min="6144" max="6158" width="3.42578125" style="5" customWidth="1"/>
    <col min="6159" max="6159" width="6.28515625" style="5" customWidth="1"/>
    <col min="6160" max="6161" width="14.85546875" style="5" customWidth="1"/>
    <col min="6162" max="6162" width="3.42578125" style="5" customWidth="1"/>
    <col min="6163" max="6163" width="15.42578125" style="5" customWidth="1"/>
    <col min="6164" max="6164" width="41.140625" style="5" customWidth="1"/>
    <col min="6165" max="6165" width="3.5703125" style="5" customWidth="1"/>
    <col min="6166" max="6166" width="15.42578125" style="5" customWidth="1"/>
    <col min="6167" max="6167" width="41.140625" style="5" customWidth="1"/>
    <col min="6168" max="6168" width="3.5703125" style="5" customWidth="1"/>
    <col min="6169" max="6169" width="15.42578125" style="5" customWidth="1"/>
    <col min="6170" max="6170" width="41.140625" style="5" customWidth="1"/>
    <col min="6171" max="6171" width="27.42578125" style="5" customWidth="1"/>
    <col min="6172" max="6172" width="20.5703125" style="5" customWidth="1"/>
    <col min="6173" max="6173" width="27.42578125" style="5" customWidth="1"/>
    <col min="6174" max="6174" width="59.5703125" style="5" customWidth="1"/>
    <col min="6175" max="6397" width="10.7109375" style="5"/>
    <col min="6398" max="6398" width="17.7109375" style="5" customWidth="1"/>
    <col min="6399" max="6399" width="60.7109375" style="5" customWidth="1"/>
    <col min="6400" max="6414" width="3.42578125" style="5" customWidth="1"/>
    <col min="6415" max="6415" width="6.28515625" style="5" customWidth="1"/>
    <col min="6416" max="6417" width="14.85546875" style="5" customWidth="1"/>
    <col min="6418" max="6418" width="3.42578125" style="5" customWidth="1"/>
    <col min="6419" max="6419" width="15.42578125" style="5" customWidth="1"/>
    <col min="6420" max="6420" width="41.140625" style="5" customWidth="1"/>
    <col min="6421" max="6421" width="3.5703125" style="5" customWidth="1"/>
    <col min="6422" max="6422" width="15.42578125" style="5" customWidth="1"/>
    <col min="6423" max="6423" width="41.140625" style="5" customWidth="1"/>
    <col min="6424" max="6424" width="3.5703125" style="5" customWidth="1"/>
    <col min="6425" max="6425" width="15.42578125" style="5" customWidth="1"/>
    <col min="6426" max="6426" width="41.140625" style="5" customWidth="1"/>
    <col min="6427" max="6427" width="27.42578125" style="5" customWidth="1"/>
    <col min="6428" max="6428" width="20.5703125" style="5" customWidth="1"/>
    <col min="6429" max="6429" width="27.42578125" style="5" customWidth="1"/>
    <col min="6430" max="6430" width="59.5703125" style="5" customWidth="1"/>
    <col min="6431" max="6653" width="10.7109375" style="5"/>
    <col min="6654" max="6654" width="17.7109375" style="5" customWidth="1"/>
    <col min="6655" max="6655" width="60.7109375" style="5" customWidth="1"/>
    <col min="6656" max="6670" width="3.42578125" style="5" customWidth="1"/>
    <col min="6671" max="6671" width="6.28515625" style="5" customWidth="1"/>
    <col min="6672" max="6673" width="14.85546875" style="5" customWidth="1"/>
    <col min="6674" max="6674" width="3.42578125" style="5" customWidth="1"/>
    <col min="6675" max="6675" width="15.42578125" style="5" customWidth="1"/>
    <col min="6676" max="6676" width="41.140625" style="5" customWidth="1"/>
    <col min="6677" max="6677" width="3.5703125" style="5" customWidth="1"/>
    <col min="6678" max="6678" width="15.42578125" style="5" customWidth="1"/>
    <col min="6679" max="6679" width="41.140625" style="5" customWidth="1"/>
    <col min="6680" max="6680" width="3.5703125" style="5" customWidth="1"/>
    <col min="6681" max="6681" width="15.42578125" style="5" customWidth="1"/>
    <col min="6682" max="6682" width="41.140625" style="5" customWidth="1"/>
    <col min="6683" max="6683" width="27.42578125" style="5" customWidth="1"/>
    <col min="6684" max="6684" width="20.5703125" style="5" customWidth="1"/>
    <col min="6685" max="6685" width="27.42578125" style="5" customWidth="1"/>
    <col min="6686" max="6686" width="59.5703125" style="5" customWidth="1"/>
    <col min="6687" max="6909" width="10.7109375" style="5"/>
    <col min="6910" max="6910" width="17.7109375" style="5" customWidth="1"/>
    <col min="6911" max="6911" width="60.7109375" style="5" customWidth="1"/>
    <col min="6912" max="6926" width="3.42578125" style="5" customWidth="1"/>
    <col min="6927" max="6927" width="6.28515625" style="5" customWidth="1"/>
    <col min="6928" max="6929" width="14.85546875" style="5" customWidth="1"/>
    <col min="6930" max="6930" width="3.42578125" style="5" customWidth="1"/>
    <col min="6931" max="6931" width="15.42578125" style="5" customWidth="1"/>
    <col min="6932" max="6932" width="41.140625" style="5" customWidth="1"/>
    <col min="6933" max="6933" width="3.5703125" style="5" customWidth="1"/>
    <col min="6934" max="6934" width="15.42578125" style="5" customWidth="1"/>
    <col min="6935" max="6935" width="41.140625" style="5" customWidth="1"/>
    <col min="6936" max="6936" width="3.5703125" style="5" customWidth="1"/>
    <col min="6937" max="6937" width="15.42578125" style="5" customWidth="1"/>
    <col min="6938" max="6938" width="41.140625" style="5" customWidth="1"/>
    <col min="6939" max="6939" width="27.42578125" style="5" customWidth="1"/>
    <col min="6940" max="6940" width="20.5703125" style="5" customWidth="1"/>
    <col min="6941" max="6941" width="27.42578125" style="5" customWidth="1"/>
    <col min="6942" max="6942" width="59.5703125" style="5" customWidth="1"/>
    <col min="6943" max="7165" width="10.7109375" style="5"/>
    <col min="7166" max="7166" width="17.7109375" style="5" customWidth="1"/>
    <col min="7167" max="7167" width="60.7109375" style="5" customWidth="1"/>
    <col min="7168" max="7182" width="3.42578125" style="5" customWidth="1"/>
    <col min="7183" max="7183" width="6.28515625" style="5" customWidth="1"/>
    <col min="7184" max="7185" width="14.85546875" style="5" customWidth="1"/>
    <col min="7186" max="7186" width="3.42578125" style="5" customWidth="1"/>
    <col min="7187" max="7187" width="15.42578125" style="5" customWidth="1"/>
    <col min="7188" max="7188" width="41.140625" style="5" customWidth="1"/>
    <col min="7189" max="7189" width="3.5703125" style="5" customWidth="1"/>
    <col min="7190" max="7190" width="15.42578125" style="5" customWidth="1"/>
    <col min="7191" max="7191" width="41.140625" style="5" customWidth="1"/>
    <col min="7192" max="7192" width="3.5703125" style="5" customWidth="1"/>
    <col min="7193" max="7193" width="15.42578125" style="5" customWidth="1"/>
    <col min="7194" max="7194" width="41.140625" style="5" customWidth="1"/>
    <col min="7195" max="7195" width="27.42578125" style="5" customWidth="1"/>
    <col min="7196" max="7196" width="20.5703125" style="5" customWidth="1"/>
    <col min="7197" max="7197" width="27.42578125" style="5" customWidth="1"/>
    <col min="7198" max="7198" width="59.5703125" style="5" customWidth="1"/>
    <col min="7199" max="7421" width="10.7109375" style="5"/>
    <col min="7422" max="7422" width="17.7109375" style="5" customWidth="1"/>
    <col min="7423" max="7423" width="60.7109375" style="5" customWidth="1"/>
    <col min="7424" max="7438" width="3.42578125" style="5" customWidth="1"/>
    <col min="7439" max="7439" width="6.28515625" style="5" customWidth="1"/>
    <col min="7440" max="7441" width="14.85546875" style="5" customWidth="1"/>
    <col min="7442" max="7442" width="3.42578125" style="5" customWidth="1"/>
    <col min="7443" max="7443" width="15.42578125" style="5" customWidth="1"/>
    <col min="7444" max="7444" width="41.140625" style="5" customWidth="1"/>
    <col min="7445" max="7445" width="3.5703125" style="5" customWidth="1"/>
    <col min="7446" max="7446" width="15.42578125" style="5" customWidth="1"/>
    <col min="7447" max="7447" width="41.140625" style="5" customWidth="1"/>
    <col min="7448" max="7448" width="3.5703125" style="5" customWidth="1"/>
    <col min="7449" max="7449" width="15.42578125" style="5" customWidth="1"/>
    <col min="7450" max="7450" width="41.140625" style="5" customWidth="1"/>
    <col min="7451" max="7451" width="27.42578125" style="5" customWidth="1"/>
    <col min="7452" max="7452" width="20.5703125" style="5" customWidth="1"/>
    <col min="7453" max="7453" width="27.42578125" style="5" customWidth="1"/>
    <col min="7454" max="7454" width="59.5703125" style="5" customWidth="1"/>
    <col min="7455" max="7677" width="10.7109375" style="5"/>
    <col min="7678" max="7678" width="17.7109375" style="5" customWidth="1"/>
    <col min="7679" max="7679" width="60.7109375" style="5" customWidth="1"/>
    <col min="7680" max="7694" width="3.42578125" style="5" customWidth="1"/>
    <col min="7695" max="7695" width="6.28515625" style="5" customWidth="1"/>
    <col min="7696" max="7697" width="14.85546875" style="5" customWidth="1"/>
    <col min="7698" max="7698" width="3.42578125" style="5" customWidth="1"/>
    <col min="7699" max="7699" width="15.42578125" style="5" customWidth="1"/>
    <col min="7700" max="7700" width="41.140625" style="5" customWidth="1"/>
    <col min="7701" max="7701" width="3.5703125" style="5" customWidth="1"/>
    <col min="7702" max="7702" width="15.42578125" style="5" customWidth="1"/>
    <col min="7703" max="7703" width="41.140625" style="5" customWidth="1"/>
    <col min="7704" max="7704" width="3.5703125" style="5" customWidth="1"/>
    <col min="7705" max="7705" width="15.42578125" style="5" customWidth="1"/>
    <col min="7706" max="7706" width="41.140625" style="5" customWidth="1"/>
    <col min="7707" max="7707" width="27.42578125" style="5" customWidth="1"/>
    <col min="7708" max="7708" width="20.5703125" style="5" customWidth="1"/>
    <col min="7709" max="7709" width="27.42578125" style="5" customWidth="1"/>
    <col min="7710" max="7710" width="59.5703125" style="5" customWidth="1"/>
    <col min="7711" max="7933" width="10.7109375" style="5"/>
    <col min="7934" max="7934" width="17.7109375" style="5" customWidth="1"/>
    <col min="7935" max="7935" width="60.7109375" style="5" customWidth="1"/>
    <col min="7936" max="7950" width="3.42578125" style="5" customWidth="1"/>
    <col min="7951" max="7951" width="6.28515625" style="5" customWidth="1"/>
    <col min="7952" max="7953" width="14.85546875" style="5" customWidth="1"/>
    <col min="7954" max="7954" width="3.42578125" style="5" customWidth="1"/>
    <col min="7955" max="7955" width="15.42578125" style="5" customWidth="1"/>
    <col min="7956" max="7956" width="41.140625" style="5" customWidth="1"/>
    <col min="7957" max="7957" width="3.5703125" style="5" customWidth="1"/>
    <col min="7958" max="7958" width="15.42578125" style="5" customWidth="1"/>
    <col min="7959" max="7959" width="41.140625" style="5" customWidth="1"/>
    <col min="7960" max="7960" width="3.5703125" style="5" customWidth="1"/>
    <col min="7961" max="7961" width="15.42578125" style="5" customWidth="1"/>
    <col min="7962" max="7962" width="41.140625" style="5" customWidth="1"/>
    <col min="7963" max="7963" width="27.42578125" style="5" customWidth="1"/>
    <col min="7964" max="7964" width="20.5703125" style="5" customWidth="1"/>
    <col min="7965" max="7965" width="27.42578125" style="5" customWidth="1"/>
    <col min="7966" max="7966" width="59.5703125" style="5" customWidth="1"/>
    <col min="7967" max="8189" width="10.7109375" style="5"/>
    <col min="8190" max="8190" width="17.7109375" style="5" customWidth="1"/>
    <col min="8191" max="8191" width="60.7109375" style="5" customWidth="1"/>
    <col min="8192" max="8206" width="3.42578125" style="5" customWidth="1"/>
    <col min="8207" max="8207" width="6.28515625" style="5" customWidth="1"/>
    <col min="8208" max="8209" width="14.85546875" style="5" customWidth="1"/>
    <col min="8210" max="8210" width="3.42578125" style="5" customWidth="1"/>
    <col min="8211" max="8211" width="15.42578125" style="5" customWidth="1"/>
    <col min="8212" max="8212" width="41.140625" style="5" customWidth="1"/>
    <col min="8213" max="8213" width="3.5703125" style="5" customWidth="1"/>
    <col min="8214" max="8214" width="15.42578125" style="5" customWidth="1"/>
    <col min="8215" max="8215" width="41.140625" style="5" customWidth="1"/>
    <col min="8216" max="8216" width="3.5703125" style="5" customWidth="1"/>
    <col min="8217" max="8217" width="15.42578125" style="5" customWidth="1"/>
    <col min="8218" max="8218" width="41.140625" style="5" customWidth="1"/>
    <col min="8219" max="8219" width="27.42578125" style="5" customWidth="1"/>
    <col min="8220" max="8220" width="20.5703125" style="5" customWidth="1"/>
    <col min="8221" max="8221" width="27.42578125" style="5" customWidth="1"/>
    <col min="8222" max="8222" width="59.5703125" style="5" customWidth="1"/>
    <col min="8223" max="8445" width="10.7109375" style="5"/>
    <col min="8446" max="8446" width="17.7109375" style="5" customWidth="1"/>
    <col min="8447" max="8447" width="60.7109375" style="5" customWidth="1"/>
    <col min="8448" max="8462" width="3.42578125" style="5" customWidth="1"/>
    <col min="8463" max="8463" width="6.28515625" style="5" customWidth="1"/>
    <col min="8464" max="8465" width="14.85546875" style="5" customWidth="1"/>
    <col min="8466" max="8466" width="3.42578125" style="5" customWidth="1"/>
    <col min="8467" max="8467" width="15.42578125" style="5" customWidth="1"/>
    <col min="8468" max="8468" width="41.140625" style="5" customWidth="1"/>
    <col min="8469" max="8469" width="3.5703125" style="5" customWidth="1"/>
    <col min="8470" max="8470" width="15.42578125" style="5" customWidth="1"/>
    <col min="8471" max="8471" width="41.140625" style="5" customWidth="1"/>
    <col min="8472" max="8472" width="3.5703125" style="5" customWidth="1"/>
    <col min="8473" max="8473" width="15.42578125" style="5" customWidth="1"/>
    <col min="8474" max="8474" width="41.140625" style="5" customWidth="1"/>
    <col min="8475" max="8475" width="27.42578125" style="5" customWidth="1"/>
    <col min="8476" max="8476" width="20.5703125" style="5" customWidth="1"/>
    <col min="8477" max="8477" width="27.42578125" style="5" customWidth="1"/>
    <col min="8478" max="8478" width="59.5703125" style="5" customWidth="1"/>
    <col min="8479" max="8701" width="10.7109375" style="5"/>
    <col min="8702" max="8702" width="17.7109375" style="5" customWidth="1"/>
    <col min="8703" max="8703" width="60.7109375" style="5" customWidth="1"/>
    <col min="8704" max="8718" width="3.42578125" style="5" customWidth="1"/>
    <col min="8719" max="8719" width="6.28515625" style="5" customWidth="1"/>
    <col min="8720" max="8721" width="14.85546875" style="5" customWidth="1"/>
    <col min="8722" max="8722" width="3.42578125" style="5" customWidth="1"/>
    <col min="8723" max="8723" width="15.42578125" style="5" customWidth="1"/>
    <col min="8724" max="8724" width="41.140625" style="5" customWidth="1"/>
    <col min="8725" max="8725" width="3.5703125" style="5" customWidth="1"/>
    <col min="8726" max="8726" width="15.42578125" style="5" customWidth="1"/>
    <col min="8727" max="8727" width="41.140625" style="5" customWidth="1"/>
    <col min="8728" max="8728" width="3.5703125" style="5" customWidth="1"/>
    <col min="8729" max="8729" width="15.42578125" style="5" customWidth="1"/>
    <col min="8730" max="8730" width="41.140625" style="5" customWidth="1"/>
    <col min="8731" max="8731" width="27.42578125" style="5" customWidth="1"/>
    <col min="8732" max="8732" width="20.5703125" style="5" customWidth="1"/>
    <col min="8733" max="8733" width="27.42578125" style="5" customWidth="1"/>
    <col min="8734" max="8734" width="59.5703125" style="5" customWidth="1"/>
    <col min="8735" max="8957" width="10.7109375" style="5"/>
    <col min="8958" max="8958" width="17.7109375" style="5" customWidth="1"/>
    <col min="8959" max="8959" width="60.7109375" style="5" customWidth="1"/>
    <col min="8960" max="8974" width="3.42578125" style="5" customWidth="1"/>
    <col min="8975" max="8975" width="6.28515625" style="5" customWidth="1"/>
    <col min="8976" max="8977" width="14.85546875" style="5" customWidth="1"/>
    <col min="8978" max="8978" width="3.42578125" style="5" customWidth="1"/>
    <col min="8979" max="8979" width="15.42578125" style="5" customWidth="1"/>
    <col min="8980" max="8980" width="41.140625" style="5" customWidth="1"/>
    <col min="8981" max="8981" width="3.5703125" style="5" customWidth="1"/>
    <col min="8982" max="8982" width="15.42578125" style="5" customWidth="1"/>
    <col min="8983" max="8983" width="41.140625" style="5" customWidth="1"/>
    <col min="8984" max="8984" width="3.5703125" style="5" customWidth="1"/>
    <col min="8985" max="8985" width="15.42578125" style="5" customWidth="1"/>
    <col min="8986" max="8986" width="41.140625" style="5" customWidth="1"/>
    <col min="8987" max="8987" width="27.42578125" style="5" customWidth="1"/>
    <col min="8988" max="8988" width="20.5703125" style="5" customWidth="1"/>
    <col min="8989" max="8989" width="27.42578125" style="5" customWidth="1"/>
    <col min="8990" max="8990" width="59.5703125" style="5" customWidth="1"/>
    <col min="8991" max="9213" width="10.7109375" style="5"/>
    <col min="9214" max="9214" width="17.7109375" style="5" customWidth="1"/>
    <col min="9215" max="9215" width="60.7109375" style="5" customWidth="1"/>
    <col min="9216" max="9230" width="3.42578125" style="5" customWidth="1"/>
    <col min="9231" max="9231" width="6.28515625" style="5" customWidth="1"/>
    <col min="9232" max="9233" width="14.85546875" style="5" customWidth="1"/>
    <col min="9234" max="9234" width="3.42578125" style="5" customWidth="1"/>
    <col min="9235" max="9235" width="15.42578125" style="5" customWidth="1"/>
    <col min="9236" max="9236" width="41.140625" style="5" customWidth="1"/>
    <col min="9237" max="9237" width="3.5703125" style="5" customWidth="1"/>
    <col min="9238" max="9238" width="15.42578125" style="5" customWidth="1"/>
    <col min="9239" max="9239" width="41.140625" style="5" customWidth="1"/>
    <col min="9240" max="9240" width="3.5703125" style="5" customWidth="1"/>
    <col min="9241" max="9241" width="15.42578125" style="5" customWidth="1"/>
    <col min="9242" max="9242" width="41.140625" style="5" customWidth="1"/>
    <col min="9243" max="9243" width="27.42578125" style="5" customWidth="1"/>
    <col min="9244" max="9244" width="20.5703125" style="5" customWidth="1"/>
    <col min="9245" max="9245" width="27.42578125" style="5" customWidth="1"/>
    <col min="9246" max="9246" width="59.5703125" style="5" customWidth="1"/>
    <col min="9247" max="9469" width="10.7109375" style="5"/>
    <col min="9470" max="9470" width="17.7109375" style="5" customWidth="1"/>
    <col min="9471" max="9471" width="60.7109375" style="5" customWidth="1"/>
    <col min="9472" max="9486" width="3.42578125" style="5" customWidth="1"/>
    <col min="9487" max="9487" width="6.28515625" style="5" customWidth="1"/>
    <col min="9488" max="9489" width="14.85546875" style="5" customWidth="1"/>
    <col min="9490" max="9490" width="3.42578125" style="5" customWidth="1"/>
    <col min="9491" max="9491" width="15.42578125" style="5" customWidth="1"/>
    <col min="9492" max="9492" width="41.140625" style="5" customWidth="1"/>
    <col min="9493" max="9493" width="3.5703125" style="5" customWidth="1"/>
    <col min="9494" max="9494" width="15.42578125" style="5" customWidth="1"/>
    <col min="9495" max="9495" width="41.140625" style="5" customWidth="1"/>
    <col min="9496" max="9496" width="3.5703125" style="5" customWidth="1"/>
    <col min="9497" max="9497" width="15.42578125" style="5" customWidth="1"/>
    <col min="9498" max="9498" width="41.140625" style="5" customWidth="1"/>
    <col min="9499" max="9499" width="27.42578125" style="5" customWidth="1"/>
    <col min="9500" max="9500" width="20.5703125" style="5" customWidth="1"/>
    <col min="9501" max="9501" width="27.42578125" style="5" customWidth="1"/>
    <col min="9502" max="9502" width="59.5703125" style="5" customWidth="1"/>
    <col min="9503" max="9725" width="10.7109375" style="5"/>
    <col min="9726" max="9726" width="17.7109375" style="5" customWidth="1"/>
    <col min="9727" max="9727" width="60.7109375" style="5" customWidth="1"/>
    <col min="9728" max="9742" width="3.42578125" style="5" customWidth="1"/>
    <col min="9743" max="9743" width="6.28515625" style="5" customWidth="1"/>
    <col min="9744" max="9745" width="14.85546875" style="5" customWidth="1"/>
    <col min="9746" max="9746" width="3.42578125" style="5" customWidth="1"/>
    <col min="9747" max="9747" width="15.42578125" style="5" customWidth="1"/>
    <col min="9748" max="9748" width="41.140625" style="5" customWidth="1"/>
    <col min="9749" max="9749" width="3.5703125" style="5" customWidth="1"/>
    <col min="9750" max="9750" width="15.42578125" style="5" customWidth="1"/>
    <col min="9751" max="9751" width="41.140625" style="5" customWidth="1"/>
    <col min="9752" max="9752" width="3.5703125" style="5" customWidth="1"/>
    <col min="9753" max="9753" width="15.42578125" style="5" customWidth="1"/>
    <col min="9754" max="9754" width="41.140625" style="5" customWidth="1"/>
    <col min="9755" max="9755" width="27.42578125" style="5" customWidth="1"/>
    <col min="9756" max="9756" width="20.5703125" style="5" customWidth="1"/>
    <col min="9757" max="9757" width="27.42578125" style="5" customWidth="1"/>
    <col min="9758" max="9758" width="59.5703125" style="5" customWidth="1"/>
    <col min="9759" max="9981" width="10.7109375" style="5"/>
    <col min="9982" max="9982" width="17.7109375" style="5" customWidth="1"/>
    <col min="9983" max="9983" width="60.7109375" style="5" customWidth="1"/>
    <col min="9984" max="9998" width="3.42578125" style="5" customWidth="1"/>
    <col min="9999" max="9999" width="6.28515625" style="5" customWidth="1"/>
    <col min="10000" max="10001" width="14.85546875" style="5" customWidth="1"/>
    <col min="10002" max="10002" width="3.42578125" style="5" customWidth="1"/>
    <col min="10003" max="10003" width="15.42578125" style="5" customWidth="1"/>
    <col min="10004" max="10004" width="41.140625" style="5" customWidth="1"/>
    <col min="10005" max="10005" width="3.5703125" style="5" customWidth="1"/>
    <col min="10006" max="10006" width="15.42578125" style="5" customWidth="1"/>
    <col min="10007" max="10007" width="41.140625" style="5" customWidth="1"/>
    <col min="10008" max="10008" width="3.5703125" style="5" customWidth="1"/>
    <col min="10009" max="10009" width="15.42578125" style="5" customWidth="1"/>
    <col min="10010" max="10010" width="41.140625" style="5" customWidth="1"/>
    <col min="10011" max="10011" width="27.42578125" style="5" customWidth="1"/>
    <col min="10012" max="10012" width="20.5703125" style="5" customWidth="1"/>
    <col min="10013" max="10013" width="27.42578125" style="5" customWidth="1"/>
    <col min="10014" max="10014" width="59.5703125" style="5" customWidth="1"/>
    <col min="10015" max="10237" width="10.7109375" style="5"/>
    <col min="10238" max="10238" width="17.7109375" style="5" customWidth="1"/>
    <col min="10239" max="10239" width="60.7109375" style="5" customWidth="1"/>
    <col min="10240" max="10254" width="3.42578125" style="5" customWidth="1"/>
    <col min="10255" max="10255" width="6.28515625" style="5" customWidth="1"/>
    <col min="10256" max="10257" width="14.85546875" style="5" customWidth="1"/>
    <col min="10258" max="10258" width="3.42578125" style="5" customWidth="1"/>
    <col min="10259" max="10259" width="15.42578125" style="5" customWidth="1"/>
    <col min="10260" max="10260" width="41.140625" style="5" customWidth="1"/>
    <col min="10261" max="10261" width="3.5703125" style="5" customWidth="1"/>
    <col min="10262" max="10262" width="15.42578125" style="5" customWidth="1"/>
    <col min="10263" max="10263" width="41.140625" style="5" customWidth="1"/>
    <col min="10264" max="10264" width="3.5703125" style="5" customWidth="1"/>
    <col min="10265" max="10265" width="15.42578125" style="5" customWidth="1"/>
    <col min="10266" max="10266" width="41.140625" style="5" customWidth="1"/>
    <col min="10267" max="10267" width="27.42578125" style="5" customWidth="1"/>
    <col min="10268" max="10268" width="20.5703125" style="5" customWidth="1"/>
    <col min="10269" max="10269" width="27.42578125" style="5" customWidth="1"/>
    <col min="10270" max="10270" width="59.5703125" style="5" customWidth="1"/>
    <col min="10271" max="10493" width="10.7109375" style="5"/>
    <col min="10494" max="10494" width="17.7109375" style="5" customWidth="1"/>
    <col min="10495" max="10495" width="60.7109375" style="5" customWidth="1"/>
    <col min="10496" max="10510" width="3.42578125" style="5" customWidth="1"/>
    <col min="10511" max="10511" width="6.28515625" style="5" customWidth="1"/>
    <col min="10512" max="10513" width="14.85546875" style="5" customWidth="1"/>
    <col min="10514" max="10514" width="3.42578125" style="5" customWidth="1"/>
    <col min="10515" max="10515" width="15.42578125" style="5" customWidth="1"/>
    <col min="10516" max="10516" width="41.140625" style="5" customWidth="1"/>
    <col min="10517" max="10517" width="3.5703125" style="5" customWidth="1"/>
    <col min="10518" max="10518" width="15.42578125" style="5" customWidth="1"/>
    <col min="10519" max="10519" width="41.140625" style="5" customWidth="1"/>
    <col min="10520" max="10520" width="3.5703125" style="5" customWidth="1"/>
    <col min="10521" max="10521" width="15.42578125" style="5" customWidth="1"/>
    <col min="10522" max="10522" width="41.140625" style="5" customWidth="1"/>
    <col min="10523" max="10523" width="27.42578125" style="5" customWidth="1"/>
    <col min="10524" max="10524" width="20.5703125" style="5" customWidth="1"/>
    <col min="10525" max="10525" width="27.42578125" style="5" customWidth="1"/>
    <col min="10526" max="10526" width="59.5703125" style="5" customWidth="1"/>
    <col min="10527" max="10749" width="10.7109375" style="5"/>
    <col min="10750" max="10750" width="17.7109375" style="5" customWidth="1"/>
    <col min="10751" max="10751" width="60.7109375" style="5" customWidth="1"/>
    <col min="10752" max="10766" width="3.42578125" style="5" customWidth="1"/>
    <col min="10767" max="10767" width="6.28515625" style="5" customWidth="1"/>
    <col min="10768" max="10769" width="14.85546875" style="5" customWidth="1"/>
    <col min="10770" max="10770" width="3.42578125" style="5" customWidth="1"/>
    <col min="10771" max="10771" width="15.42578125" style="5" customWidth="1"/>
    <col min="10772" max="10772" width="41.140625" style="5" customWidth="1"/>
    <col min="10773" max="10773" width="3.5703125" style="5" customWidth="1"/>
    <col min="10774" max="10774" width="15.42578125" style="5" customWidth="1"/>
    <col min="10775" max="10775" width="41.140625" style="5" customWidth="1"/>
    <col min="10776" max="10776" width="3.5703125" style="5" customWidth="1"/>
    <col min="10777" max="10777" width="15.42578125" style="5" customWidth="1"/>
    <col min="10778" max="10778" width="41.140625" style="5" customWidth="1"/>
    <col min="10779" max="10779" width="27.42578125" style="5" customWidth="1"/>
    <col min="10780" max="10780" width="20.5703125" style="5" customWidth="1"/>
    <col min="10781" max="10781" width="27.42578125" style="5" customWidth="1"/>
    <col min="10782" max="10782" width="59.5703125" style="5" customWidth="1"/>
    <col min="10783" max="11005" width="10.7109375" style="5"/>
    <col min="11006" max="11006" width="17.7109375" style="5" customWidth="1"/>
    <col min="11007" max="11007" width="60.7109375" style="5" customWidth="1"/>
    <col min="11008" max="11022" width="3.42578125" style="5" customWidth="1"/>
    <col min="11023" max="11023" width="6.28515625" style="5" customWidth="1"/>
    <col min="11024" max="11025" width="14.85546875" style="5" customWidth="1"/>
    <col min="11026" max="11026" width="3.42578125" style="5" customWidth="1"/>
    <col min="11027" max="11027" width="15.42578125" style="5" customWidth="1"/>
    <col min="11028" max="11028" width="41.140625" style="5" customWidth="1"/>
    <col min="11029" max="11029" width="3.5703125" style="5" customWidth="1"/>
    <col min="11030" max="11030" width="15.42578125" style="5" customWidth="1"/>
    <col min="11031" max="11031" width="41.140625" style="5" customWidth="1"/>
    <col min="11032" max="11032" width="3.5703125" style="5" customWidth="1"/>
    <col min="11033" max="11033" width="15.42578125" style="5" customWidth="1"/>
    <col min="11034" max="11034" width="41.140625" style="5" customWidth="1"/>
    <col min="11035" max="11035" width="27.42578125" style="5" customWidth="1"/>
    <col min="11036" max="11036" width="20.5703125" style="5" customWidth="1"/>
    <col min="11037" max="11037" width="27.42578125" style="5" customWidth="1"/>
    <col min="11038" max="11038" width="59.5703125" style="5" customWidth="1"/>
    <col min="11039" max="11261" width="10.7109375" style="5"/>
    <col min="11262" max="11262" width="17.7109375" style="5" customWidth="1"/>
    <col min="11263" max="11263" width="60.7109375" style="5" customWidth="1"/>
    <col min="11264" max="11278" width="3.42578125" style="5" customWidth="1"/>
    <col min="11279" max="11279" width="6.28515625" style="5" customWidth="1"/>
    <col min="11280" max="11281" width="14.85546875" style="5" customWidth="1"/>
    <col min="11282" max="11282" width="3.42578125" style="5" customWidth="1"/>
    <col min="11283" max="11283" width="15.42578125" style="5" customWidth="1"/>
    <col min="11284" max="11284" width="41.140625" style="5" customWidth="1"/>
    <col min="11285" max="11285" width="3.5703125" style="5" customWidth="1"/>
    <col min="11286" max="11286" width="15.42578125" style="5" customWidth="1"/>
    <col min="11287" max="11287" width="41.140625" style="5" customWidth="1"/>
    <col min="11288" max="11288" width="3.5703125" style="5" customWidth="1"/>
    <col min="11289" max="11289" width="15.42578125" style="5" customWidth="1"/>
    <col min="11290" max="11290" width="41.140625" style="5" customWidth="1"/>
    <col min="11291" max="11291" width="27.42578125" style="5" customWidth="1"/>
    <col min="11292" max="11292" width="20.5703125" style="5" customWidth="1"/>
    <col min="11293" max="11293" width="27.42578125" style="5" customWidth="1"/>
    <col min="11294" max="11294" width="59.5703125" style="5" customWidth="1"/>
    <col min="11295" max="11517" width="10.7109375" style="5"/>
    <col min="11518" max="11518" width="17.7109375" style="5" customWidth="1"/>
    <col min="11519" max="11519" width="60.7109375" style="5" customWidth="1"/>
    <col min="11520" max="11534" width="3.42578125" style="5" customWidth="1"/>
    <col min="11535" max="11535" width="6.28515625" style="5" customWidth="1"/>
    <col min="11536" max="11537" width="14.85546875" style="5" customWidth="1"/>
    <col min="11538" max="11538" width="3.42578125" style="5" customWidth="1"/>
    <col min="11539" max="11539" width="15.42578125" style="5" customWidth="1"/>
    <col min="11540" max="11540" width="41.140625" style="5" customWidth="1"/>
    <col min="11541" max="11541" width="3.5703125" style="5" customWidth="1"/>
    <col min="11542" max="11542" width="15.42578125" style="5" customWidth="1"/>
    <col min="11543" max="11543" width="41.140625" style="5" customWidth="1"/>
    <col min="11544" max="11544" width="3.5703125" style="5" customWidth="1"/>
    <col min="11545" max="11545" width="15.42578125" style="5" customWidth="1"/>
    <col min="11546" max="11546" width="41.140625" style="5" customWidth="1"/>
    <col min="11547" max="11547" width="27.42578125" style="5" customWidth="1"/>
    <col min="11548" max="11548" width="20.5703125" style="5" customWidth="1"/>
    <col min="11549" max="11549" width="27.42578125" style="5" customWidth="1"/>
    <col min="11550" max="11550" width="59.5703125" style="5" customWidth="1"/>
    <col min="11551" max="11773" width="10.7109375" style="5"/>
    <col min="11774" max="11774" width="17.7109375" style="5" customWidth="1"/>
    <col min="11775" max="11775" width="60.7109375" style="5" customWidth="1"/>
    <col min="11776" max="11790" width="3.42578125" style="5" customWidth="1"/>
    <col min="11791" max="11791" width="6.28515625" style="5" customWidth="1"/>
    <col min="11792" max="11793" width="14.85546875" style="5" customWidth="1"/>
    <col min="11794" max="11794" width="3.42578125" style="5" customWidth="1"/>
    <col min="11795" max="11795" width="15.42578125" style="5" customWidth="1"/>
    <col min="11796" max="11796" width="41.140625" style="5" customWidth="1"/>
    <col min="11797" max="11797" width="3.5703125" style="5" customWidth="1"/>
    <col min="11798" max="11798" width="15.42578125" style="5" customWidth="1"/>
    <col min="11799" max="11799" width="41.140625" style="5" customWidth="1"/>
    <col min="11800" max="11800" width="3.5703125" style="5" customWidth="1"/>
    <col min="11801" max="11801" width="15.42578125" style="5" customWidth="1"/>
    <col min="11802" max="11802" width="41.140625" style="5" customWidth="1"/>
    <col min="11803" max="11803" width="27.42578125" style="5" customWidth="1"/>
    <col min="11804" max="11804" width="20.5703125" style="5" customWidth="1"/>
    <col min="11805" max="11805" width="27.42578125" style="5" customWidth="1"/>
    <col min="11806" max="11806" width="59.5703125" style="5" customWidth="1"/>
    <col min="11807" max="12029" width="10.7109375" style="5"/>
    <col min="12030" max="12030" width="17.7109375" style="5" customWidth="1"/>
    <col min="12031" max="12031" width="60.7109375" style="5" customWidth="1"/>
    <col min="12032" max="12046" width="3.42578125" style="5" customWidth="1"/>
    <col min="12047" max="12047" width="6.28515625" style="5" customWidth="1"/>
    <col min="12048" max="12049" width="14.85546875" style="5" customWidth="1"/>
    <col min="12050" max="12050" width="3.42578125" style="5" customWidth="1"/>
    <col min="12051" max="12051" width="15.42578125" style="5" customWidth="1"/>
    <col min="12052" max="12052" width="41.140625" style="5" customWidth="1"/>
    <col min="12053" max="12053" width="3.5703125" style="5" customWidth="1"/>
    <col min="12054" max="12054" width="15.42578125" style="5" customWidth="1"/>
    <col min="12055" max="12055" width="41.140625" style="5" customWidth="1"/>
    <col min="12056" max="12056" width="3.5703125" style="5" customWidth="1"/>
    <col min="12057" max="12057" width="15.42578125" style="5" customWidth="1"/>
    <col min="12058" max="12058" width="41.140625" style="5" customWidth="1"/>
    <col min="12059" max="12059" width="27.42578125" style="5" customWidth="1"/>
    <col min="12060" max="12060" width="20.5703125" style="5" customWidth="1"/>
    <col min="12061" max="12061" width="27.42578125" style="5" customWidth="1"/>
    <col min="12062" max="12062" width="59.5703125" style="5" customWidth="1"/>
    <col min="12063" max="12285" width="10.7109375" style="5"/>
    <col min="12286" max="12286" width="17.7109375" style="5" customWidth="1"/>
    <col min="12287" max="12287" width="60.7109375" style="5" customWidth="1"/>
    <col min="12288" max="12302" width="3.42578125" style="5" customWidth="1"/>
    <col min="12303" max="12303" width="6.28515625" style="5" customWidth="1"/>
    <col min="12304" max="12305" width="14.85546875" style="5" customWidth="1"/>
    <col min="12306" max="12306" width="3.42578125" style="5" customWidth="1"/>
    <col min="12307" max="12307" width="15.42578125" style="5" customWidth="1"/>
    <col min="12308" max="12308" width="41.140625" style="5" customWidth="1"/>
    <col min="12309" max="12309" width="3.5703125" style="5" customWidth="1"/>
    <col min="12310" max="12310" width="15.42578125" style="5" customWidth="1"/>
    <col min="12311" max="12311" width="41.140625" style="5" customWidth="1"/>
    <col min="12312" max="12312" width="3.5703125" style="5" customWidth="1"/>
    <col min="12313" max="12313" width="15.42578125" style="5" customWidth="1"/>
    <col min="12314" max="12314" width="41.140625" style="5" customWidth="1"/>
    <col min="12315" max="12315" width="27.42578125" style="5" customWidth="1"/>
    <col min="12316" max="12316" width="20.5703125" style="5" customWidth="1"/>
    <col min="12317" max="12317" width="27.42578125" style="5" customWidth="1"/>
    <col min="12318" max="12318" width="59.5703125" style="5" customWidth="1"/>
    <col min="12319" max="12541" width="10.7109375" style="5"/>
    <col min="12542" max="12542" width="17.7109375" style="5" customWidth="1"/>
    <col min="12543" max="12543" width="60.7109375" style="5" customWidth="1"/>
    <col min="12544" max="12558" width="3.42578125" style="5" customWidth="1"/>
    <col min="12559" max="12559" width="6.28515625" style="5" customWidth="1"/>
    <col min="12560" max="12561" width="14.85546875" style="5" customWidth="1"/>
    <col min="12562" max="12562" width="3.42578125" style="5" customWidth="1"/>
    <col min="12563" max="12563" width="15.42578125" style="5" customWidth="1"/>
    <col min="12564" max="12564" width="41.140625" style="5" customWidth="1"/>
    <col min="12565" max="12565" width="3.5703125" style="5" customWidth="1"/>
    <col min="12566" max="12566" width="15.42578125" style="5" customWidth="1"/>
    <col min="12567" max="12567" width="41.140625" style="5" customWidth="1"/>
    <col min="12568" max="12568" width="3.5703125" style="5" customWidth="1"/>
    <col min="12569" max="12569" width="15.42578125" style="5" customWidth="1"/>
    <col min="12570" max="12570" width="41.140625" style="5" customWidth="1"/>
    <col min="12571" max="12571" width="27.42578125" style="5" customWidth="1"/>
    <col min="12572" max="12572" width="20.5703125" style="5" customWidth="1"/>
    <col min="12573" max="12573" width="27.42578125" style="5" customWidth="1"/>
    <col min="12574" max="12574" width="59.5703125" style="5" customWidth="1"/>
    <col min="12575" max="12797" width="10.7109375" style="5"/>
    <col min="12798" max="12798" width="17.7109375" style="5" customWidth="1"/>
    <col min="12799" max="12799" width="60.7109375" style="5" customWidth="1"/>
    <col min="12800" max="12814" width="3.42578125" style="5" customWidth="1"/>
    <col min="12815" max="12815" width="6.28515625" style="5" customWidth="1"/>
    <col min="12816" max="12817" width="14.85546875" style="5" customWidth="1"/>
    <col min="12818" max="12818" width="3.42578125" style="5" customWidth="1"/>
    <col min="12819" max="12819" width="15.42578125" style="5" customWidth="1"/>
    <col min="12820" max="12820" width="41.140625" style="5" customWidth="1"/>
    <col min="12821" max="12821" width="3.5703125" style="5" customWidth="1"/>
    <col min="12822" max="12822" width="15.42578125" style="5" customWidth="1"/>
    <col min="12823" max="12823" width="41.140625" style="5" customWidth="1"/>
    <col min="12824" max="12824" width="3.5703125" style="5" customWidth="1"/>
    <col min="12825" max="12825" width="15.42578125" style="5" customWidth="1"/>
    <col min="12826" max="12826" width="41.140625" style="5" customWidth="1"/>
    <col min="12827" max="12827" width="27.42578125" style="5" customWidth="1"/>
    <col min="12828" max="12828" width="20.5703125" style="5" customWidth="1"/>
    <col min="12829" max="12829" width="27.42578125" style="5" customWidth="1"/>
    <col min="12830" max="12830" width="59.5703125" style="5" customWidth="1"/>
    <col min="12831" max="13053" width="10.7109375" style="5"/>
    <col min="13054" max="13054" width="17.7109375" style="5" customWidth="1"/>
    <col min="13055" max="13055" width="60.7109375" style="5" customWidth="1"/>
    <col min="13056" max="13070" width="3.42578125" style="5" customWidth="1"/>
    <col min="13071" max="13071" width="6.28515625" style="5" customWidth="1"/>
    <col min="13072" max="13073" width="14.85546875" style="5" customWidth="1"/>
    <col min="13074" max="13074" width="3.42578125" style="5" customWidth="1"/>
    <col min="13075" max="13075" width="15.42578125" style="5" customWidth="1"/>
    <col min="13076" max="13076" width="41.140625" style="5" customWidth="1"/>
    <col min="13077" max="13077" width="3.5703125" style="5" customWidth="1"/>
    <col min="13078" max="13078" width="15.42578125" style="5" customWidth="1"/>
    <col min="13079" max="13079" width="41.140625" style="5" customWidth="1"/>
    <col min="13080" max="13080" width="3.5703125" style="5" customWidth="1"/>
    <col min="13081" max="13081" width="15.42578125" style="5" customWidth="1"/>
    <col min="13082" max="13082" width="41.140625" style="5" customWidth="1"/>
    <col min="13083" max="13083" width="27.42578125" style="5" customWidth="1"/>
    <col min="13084" max="13084" width="20.5703125" style="5" customWidth="1"/>
    <col min="13085" max="13085" width="27.42578125" style="5" customWidth="1"/>
    <col min="13086" max="13086" width="59.5703125" style="5" customWidth="1"/>
    <col min="13087" max="13309" width="10.7109375" style="5"/>
    <col min="13310" max="13310" width="17.7109375" style="5" customWidth="1"/>
    <col min="13311" max="13311" width="60.7109375" style="5" customWidth="1"/>
    <col min="13312" max="13326" width="3.42578125" style="5" customWidth="1"/>
    <col min="13327" max="13327" width="6.28515625" style="5" customWidth="1"/>
    <col min="13328" max="13329" width="14.85546875" style="5" customWidth="1"/>
    <col min="13330" max="13330" width="3.42578125" style="5" customWidth="1"/>
    <col min="13331" max="13331" width="15.42578125" style="5" customWidth="1"/>
    <col min="13332" max="13332" width="41.140625" style="5" customWidth="1"/>
    <col min="13333" max="13333" width="3.5703125" style="5" customWidth="1"/>
    <col min="13334" max="13334" width="15.42578125" style="5" customWidth="1"/>
    <col min="13335" max="13335" width="41.140625" style="5" customWidth="1"/>
    <col min="13336" max="13336" width="3.5703125" style="5" customWidth="1"/>
    <col min="13337" max="13337" width="15.42578125" style="5" customWidth="1"/>
    <col min="13338" max="13338" width="41.140625" style="5" customWidth="1"/>
    <col min="13339" max="13339" width="27.42578125" style="5" customWidth="1"/>
    <col min="13340" max="13340" width="20.5703125" style="5" customWidth="1"/>
    <col min="13341" max="13341" width="27.42578125" style="5" customWidth="1"/>
    <col min="13342" max="13342" width="59.5703125" style="5" customWidth="1"/>
    <col min="13343" max="13565" width="10.7109375" style="5"/>
    <col min="13566" max="13566" width="17.7109375" style="5" customWidth="1"/>
    <col min="13567" max="13567" width="60.7109375" style="5" customWidth="1"/>
    <col min="13568" max="13582" width="3.42578125" style="5" customWidth="1"/>
    <col min="13583" max="13583" width="6.28515625" style="5" customWidth="1"/>
    <col min="13584" max="13585" width="14.85546875" style="5" customWidth="1"/>
    <col min="13586" max="13586" width="3.42578125" style="5" customWidth="1"/>
    <col min="13587" max="13587" width="15.42578125" style="5" customWidth="1"/>
    <col min="13588" max="13588" width="41.140625" style="5" customWidth="1"/>
    <col min="13589" max="13589" width="3.5703125" style="5" customWidth="1"/>
    <col min="13590" max="13590" width="15.42578125" style="5" customWidth="1"/>
    <col min="13591" max="13591" width="41.140625" style="5" customWidth="1"/>
    <col min="13592" max="13592" width="3.5703125" style="5" customWidth="1"/>
    <col min="13593" max="13593" width="15.42578125" style="5" customWidth="1"/>
    <col min="13594" max="13594" width="41.140625" style="5" customWidth="1"/>
    <col min="13595" max="13595" width="27.42578125" style="5" customWidth="1"/>
    <col min="13596" max="13596" width="20.5703125" style="5" customWidth="1"/>
    <col min="13597" max="13597" width="27.42578125" style="5" customWidth="1"/>
    <col min="13598" max="13598" width="59.5703125" style="5" customWidth="1"/>
    <col min="13599" max="13821" width="10.7109375" style="5"/>
    <col min="13822" max="13822" width="17.7109375" style="5" customWidth="1"/>
    <col min="13823" max="13823" width="60.7109375" style="5" customWidth="1"/>
    <col min="13824" max="13838" width="3.42578125" style="5" customWidth="1"/>
    <col min="13839" max="13839" width="6.28515625" style="5" customWidth="1"/>
    <col min="13840" max="13841" width="14.85546875" style="5" customWidth="1"/>
    <col min="13842" max="13842" width="3.42578125" style="5" customWidth="1"/>
    <col min="13843" max="13843" width="15.42578125" style="5" customWidth="1"/>
    <col min="13844" max="13844" width="41.140625" style="5" customWidth="1"/>
    <col min="13845" max="13845" width="3.5703125" style="5" customWidth="1"/>
    <col min="13846" max="13846" width="15.42578125" style="5" customWidth="1"/>
    <col min="13847" max="13847" width="41.140625" style="5" customWidth="1"/>
    <col min="13848" max="13848" width="3.5703125" style="5" customWidth="1"/>
    <col min="13849" max="13849" width="15.42578125" style="5" customWidth="1"/>
    <col min="13850" max="13850" width="41.140625" style="5" customWidth="1"/>
    <col min="13851" max="13851" width="27.42578125" style="5" customWidth="1"/>
    <col min="13852" max="13852" width="20.5703125" style="5" customWidth="1"/>
    <col min="13853" max="13853" width="27.42578125" style="5" customWidth="1"/>
    <col min="13854" max="13854" width="59.5703125" style="5" customWidth="1"/>
    <col min="13855" max="14077" width="10.7109375" style="5"/>
    <col min="14078" max="14078" width="17.7109375" style="5" customWidth="1"/>
    <col min="14079" max="14079" width="60.7109375" style="5" customWidth="1"/>
    <col min="14080" max="14094" width="3.42578125" style="5" customWidth="1"/>
    <col min="14095" max="14095" width="6.28515625" style="5" customWidth="1"/>
    <col min="14096" max="14097" width="14.85546875" style="5" customWidth="1"/>
    <col min="14098" max="14098" width="3.42578125" style="5" customWidth="1"/>
    <col min="14099" max="14099" width="15.42578125" style="5" customWidth="1"/>
    <col min="14100" max="14100" width="41.140625" style="5" customWidth="1"/>
    <col min="14101" max="14101" width="3.5703125" style="5" customWidth="1"/>
    <col min="14102" max="14102" width="15.42578125" style="5" customWidth="1"/>
    <col min="14103" max="14103" width="41.140625" style="5" customWidth="1"/>
    <col min="14104" max="14104" width="3.5703125" style="5" customWidth="1"/>
    <col min="14105" max="14105" width="15.42578125" style="5" customWidth="1"/>
    <col min="14106" max="14106" width="41.140625" style="5" customWidth="1"/>
    <col min="14107" max="14107" width="27.42578125" style="5" customWidth="1"/>
    <col min="14108" max="14108" width="20.5703125" style="5" customWidth="1"/>
    <col min="14109" max="14109" width="27.42578125" style="5" customWidth="1"/>
    <col min="14110" max="14110" width="59.5703125" style="5" customWidth="1"/>
    <col min="14111" max="14333" width="10.7109375" style="5"/>
    <col min="14334" max="14334" width="17.7109375" style="5" customWidth="1"/>
    <col min="14335" max="14335" width="60.7109375" style="5" customWidth="1"/>
    <col min="14336" max="14350" width="3.42578125" style="5" customWidth="1"/>
    <col min="14351" max="14351" width="6.28515625" style="5" customWidth="1"/>
    <col min="14352" max="14353" width="14.85546875" style="5" customWidth="1"/>
    <col min="14354" max="14354" width="3.42578125" style="5" customWidth="1"/>
    <col min="14355" max="14355" width="15.42578125" style="5" customWidth="1"/>
    <col min="14356" max="14356" width="41.140625" style="5" customWidth="1"/>
    <col min="14357" max="14357" width="3.5703125" style="5" customWidth="1"/>
    <col min="14358" max="14358" width="15.42578125" style="5" customWidth="1"/>
    <col min="14359" max="14359" width="41.140625" style="5" customWidth="1"/>
    <col min="14360" max="14360" width="3.5703125" style="5" customWidth="1"/>
    <col min="14361" max="14361" width="15.42578125" style="5" customWidth="1"/>
    <col min="14362" max="14362" width="41.140625" style="5" customWidth="1"/>
    <col min="14363" max="14363" width="27.42578125" style="5" customWidth="1"/>
    <col min="14364" max="14364" width="20.5703125" style="5" customWidth="1"/>
    <col min="14365" max="14365" width="27.42578125" style="5" customWidth="1"/>
    <col min="14366" max="14366" width="59.5703125" style="5" customWidth="1"/>
    <col min="14367" max="14589" width="10.7109375" style="5"/>
    <col min="14590" max="14590" width="17.7109375" style="5" customWidth="1"/>
    <col min="14591" max="14591" width="60.7109375" style="5" customWidth="1"/>
    <col min="14592" max="14606" width="3.42578125" style="5" customWidth="1"/>
    <col min="14607" max="14607" width="6.28515625" style="5" customWidth="1"/>
    <col min="14608" max="14609" width="14.85546875" style="5" customWidth="1"/>
    <col min="14610" max="14610" width="3.42578125" style="5" customWidth="1"/>
    <col min="14611" max="14611" width="15.42578125" style="5" customWidth="1"/>
    <col min="14612" max="14612" width="41.140625" style="5" customWidth="1"/>
    <col min="14613" max="14613" width="3.5703125" style="5" customWidth="1"/>
    <col min="14614" max="14614" width="15.42578125" style="5" customWidth="1"/>
    <col min="14615" max="14615" width="41.140625" style="5" customWidth="1"/>
    <col min="14616" max="14616" width="3.5703125" style="5" customWidth="1"/>
    <col min="14617" max="14617" width="15.42578125" style="5" customWidth="1"/>
    <col min="14618" max="14618" width="41.140625" style="5" customWidth="1"/>
    <col min="14619" max="14619" width="27.42578125" style="5" customWidth="1"/>
    <col min="14620" max="14620" width="20.5703125" style="5" customWidth="1"/>
    <col min="14621" max="14621" width="27.42578125" style="5" customWidth="1"/>
    <col min="14622" max="14622" width="59.5703125" style="5" customWidth="1"/>
    <col min="14623" max="14845" width="10.7109375" style="5"/>
    <col min="14846" max="14846" width="17.7109375" style="5" customWidth="1"/>
    <col min="14847" max="14847" width="60.7109375" style="5" customWidth="1"/>
    <col min="14848" max="14862" width="3.42578125" style="5" customWidth="1"/>
    <col min="14863" max="14863" width="6.28515625" style="5" customWidth="1"/>
    <col min="14864" max="14865" width="14.85546875" style="5" customWidth="1"/>
    <col min="14866" max="14866" width="3.42578125" style="5" customWidth="1"/>
    <col min="14867" max="14867" width="15.42578125" style="5" customWidth="1"/>
    <col min="14868" max="14868" width="41.140625" style="5" customWidth="1"/>
    <col min="14869" max="14869" width="3.5703125" style="5" customWidth="1"/>
    <col min="14870" max="14870" width="15.42578125" style="5" customWidth="1"/>
    <col min="14871" max="14871" width="41.140625" style="5" customWidth="1"/>
    <col min="14872" max="14872" width="3.5703125" style="5" customWidth="1"/>
    <col min="14873" max="14873" width="15.42578125" style="5" customWidth="1"/>
    <col min="14874" max="14874" width="41.140625" style="5" customWidth="1"/>
    <col min="14875" max="14875" width="27.42578125" style="5" customWidth="1"/>
    <col min="14876" max="14876" width="20.5703125" style="5" customWidth="1"/>
    <col min="14877" max="14877" width="27.42578125" style="5" customWidth="1"/>
    <col min="14878" max="14878" width="59.5703125" style="5" customWidth="1"/>
    <col min="14879" max="15101" width="10.7109375" style="5"/>
    <col min="15102" max="15102" width="17.7109375" style="5" customWidth="1"/>
    <col min="15103" max="15103" width="60.7109375" style="5" customWidth="1"/>
    <col min="15104" max="15118" width="3.42578125" style="5" customWidth="1"/>
    <col min="15119" max="15119" width="6.28515625" style="5" customWidth="1"/>
    <col min="15120" max="15121" width="14.85546875" style="5" customWidth="1"/>
    <col min="15122" max="15122" width="3.42578125" style="5" customWidth="1"/>
    <col min="15123" max="15123" width="15.42578125" style="5" customWidth="1"/>
    <col min="15124" max="15124" width="41.140625" style="5" customWidth="1"/>
    <col min="15125" max="15125" width="3.5703125" style="5" customWidth="1"/>
    <col min="15126" max="15126" width="15.42578125" style="5" customWidth="1"/>
    <col min="15127" max="15127" width="41.140625" style="5" customWidth="1"/>
    <col min="15128" max="15128" width="3.5703125" style="5" customWidth="1"/>
    <col min="15129" max="15129" width="15.42578125" style="5" customWidth="1"/>
    <col min="15130" max="15130" width="41.140625" style="5" customWidth="1"/>
    <col min="15131" max="15131" width="27.42578125" style="5" customWidth="1"/>
    <col min="15132" max="15132" width="20.5703125" style="5" customWidth="1"/>
    <col min="15133" max="15133" width="27.42578125" style="5" customWidth="1"/>
    <col min="15134" max="15134" width="59.5703125" style="5" customWidth="1"/>
    <col min="15135" max="15357" width="10.7109375" style="5"/>
    <col min="15358" max="15358" width="17.7109375" style="5" customWidth="1"/>
    <col min="15359" max="15359" width="60.7109375" style="5" customWidth="1"/>
    <col min="15360" max="15374" width="3.42578125" style="5" customWidth="1"/>
    <col min="15375" max="15375" width="6.28515625" style="5" customWidth="1"/>
    <col min="15376" max="15377" width="14.85546875" style="5" customWidth="1"/>
    <col min="15378" max="15378" width="3.42578125" style="5" customWidth="1"/>
    <col min="15379" max="15379" width="15.42578125" style="5" customWidth="1"/>
    <col min="15380" max="15380" width="41.140625" style="5" customWidth="1"/>
    <col min="15381" max="15381" width="3.5703125" style="5" customWidth="1"/>
    <col min="15382" max="15382" width="15.42578125" style="5" customWidth="1"/>
    <col min="15383" max="15383" width="41.140625" style="5" customWidth="1"/>
    <col min="15384" max="15384" width="3.5703125" style="5" customWidth="1"/>
    <col min="15385" max="15385" width="15.42578125" style="5" customWidth="1"/>
    <col min="15386" max="15386" width="41.140625" style="5" customWidth="1"/>
    <col min="15387" max="15387" width="27.42578125" style="5" customWidth="1"/>
    <col min="15388" max="15388" width="20.5703125" style="5" customWidth="1"/>
    <col min="15389" max="15389" width="27.42578125" style="5" customWidth="1"/>
    <col min="15390" max="15390" width="59.5703125" style="5" customWidth="1"/>
    <col min="15391" max="15613" width="10.7109375" style="5"/>
    <col min="15614" max="15614" width="17.7109375" style="5" customWidth="1"/>
    <col min="15615" max="15615" width="60.7109375" style="5" customWidth="1"/>
    <col min="15616" max="15630" width="3.42578125" style="5" customWidth="1"/>
    <col min="15631" max="15631" width="6.28515625" style="5" customWidth="1"/>
    <col min="15632" max="15633" width="14.85546875" style="5" customWidth="1"/>
    <col min="15634" max="15634" width="3.42578125" style="5" customWidth="1"/>
    <col min="15635" max="15635" width="15.42578125" style="5" customWidth="1"/>
    <col min="15636" max="15636" width="41.140625" style="5" customWidth="1"/>
    <col min="15637" max="15637" width="3.5703125" style="5" customWidth="1"/>
    <col min="15638" max="15638" width="15.42578125" style="5" customWidth="1"/>
    <col min="15639" max="15639" width="41.140625" style="5" customWidth="1"/>
    <col min="15640" max="15640" width="3.5703125" style="5" customWidth="1"/>
    <col min="15641" max="15641" width="15.42578125" style="5" customWidth="1"/>
    <col min="15642" max="15642" width="41.140625" style="5" customWidth="1"/>
    <col min="15643" max="15643" width="27.42578125" style="5" customWidth="1"/>
    <col min="15644" max="15644" width="20.5703125" style="5" customWidth="1"/>
    <col min="15645" max="15645" width="27.42578125" style="5" customWidth="1"/>
    <col min="15646" max="15646" width="59.5703125" style="5" customWidth="1"/>
    <col min="15647" max="15869" width="10.7109375" style="5"/>
    <col min="15870" max="15870" width="17.7109375" style="5" customWidth="1"/>
    <col min="15871" max="15871" width="60.7109375" style="5" customWidth="1"/>
    <col min="15872" max="15886" width="3.42578125" style="5" customWidth="1"/>
    <col min="15887" max="15887" width="6.28515625" style="5" customWidth="1"/>
    <col min="15888" max="15889" width="14.85546875" style="5" customWidth="1"/>
    <col min="15890" max="15890" width="3.42578125" style="5" customWidth="1"/>
    <col min="15891" max="15891" width="15.42578125" style="5" customWidth="1"/>
    <col min="15892" max="15892" width="41.140625" style="5" customWidth="1"/>
    <col min="15893" max="15893" width="3.5703125" style="5" customWidth="1"/>
    <col min="15894" max="15894" width="15.42578125" style="5" customWidth="1"/>
    <col min="15895" max="15895" width="41.140625" style="5" customWidth="1"/>
    <col min="15896" max="15896" width="3.5703125" style="5" customWidth="1"/>
    <col min="15897" max="15897" width="15.42578125" style="5" customWidth="1"/>
    <col min="15898" max="15898" width="41.140625" style="5" customWidth="1"/>
    <col min="15899" max="15899" width="27.42578125" style="5" customWidth="1"/>
    <col min="15900" max="15900" width="20.5703125" style="5" customWidth="1"/>
    <col min="15901" max="15901" width="27.42578125" style="5" customWidth="1"/>
    <col min="15902" max="15902" width="59.5703125" style="5" customWidth="1"/>
    <col min="15903" max="16125" width="10.7109375" style="5"/>
    <col min="16126" max="16126" width="17.7109375" style="5" customWidth="1"/>
    <col min="16127" max="16127" width="60.7109375" style="5" customWidth="1"/>
    <col min="16128" max="16142" width="3.42578125" style="5" customWidth="1"/>
    <col min="16143" max="16143" width="6.28515625" style="5" customWidth="1"/>
    <col min="16144" max="16145" width="14.85546875" style="5" customWidth="1"/>
    <col min="16146" max="16146" width="3.42578125" style="5" customWidth="1"/>
    <col min="16147" max="16147" width="15.42578125" style="5" customWidth="1"/>
    <col min="16148" max="16148" width="41.140625" style="5" customWidth="1"/>
    <col min="16149" max="16149" width="3.5703125" style="5" customWidth="1"/>
    <col min="16150" max="16150" width="15.42578125" style="5" customWidth="1"/>
    <col min="16151" max="16151" width="41.140625" style="5" customWidth="1"/>
    <col min="16152" max="16152" width="3.5703125" style="5" customWidth="1"/>
    <col min="16153" max="16153" width="15.42578125" style="5" customWidth="1"/>
    <col min="16154" max="16154" width="41.140625" style="5" customWidth="1"/>
    <col min="16155" max="16155" width="27.42578125" style="5" customWidth="1"/>
    <col min="16156" max="16156" width="20.5703125" style="5" customWidth="1"/>
    <col min="16157" max="16157" width="27.42578125" style="5" customWidth="1"/>
    <col min="16158" max="16158" width="59.5703125" style="5" customWidth="1"/>
    <col min="16159" max="16384" width="10.7109375" style="5"/>
  </cols>
  <sheetData>
    <row r="1" spans="1:30" ht="25.5">
      <c r="A1" s="302" t="s">
        <v>0</v>
      </c>
      <c r="B1" s="303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5"/>
      <c r="S1" s="1"/>
      <c r="T1" s="2"/>
      <c r="U1" s="2"/>
    </row>
    <row r="2" spans="1:30" ht="49.5" customHeight="1">
      <c r="A2" s="454" t="s">
        <v>392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6"/>
      <c r="S2" s="1"/>
      <c r="T2" s="2"/>
      <c r="U2" s="2"/>
    </row>
    <row r="3" spans="1:30" ht="20.25" customHeight="1">
      <c r="A3" s="306" t="s">
        <v>1</v>
      </c>
      <c r="B3" s="307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9"/>
      <c r="S3" s="1"/>
      <c r="T3" s="2"/>
      <c r="U3" s="2"/>
    </row>
    <row r="4" spans="1:30" ht="21" customHeight="1" thickBot="1">
      <c r="A4" s="310" t="s">
        <v>2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2"/>
      <c r="N4" s="312"/>
      <c r="O4" s="312"/>
      <c r="P4" s="312"/>
      <c r="Q4" s="312"/>
      <c r="R4" s="313"/>
      <c r="S4" s="1"/>
      <c r="T4" s="2"/>
      <c r="U4" s="2"/>
    </row>
    <row r="5" spans="1:30" s="6" customFormat="1" ht="18" customHeight="1">
      <c r="A5" s="447" t="s">
        <v>3</v>
      </c>
      <c r="B5" s="447" t="s">
        <v>4</v>
      </c>
      <c r="C5" s="448" t="s">
        <v>5</v>
      </c>
      <c r="D5" s="449"/>
      <c r="E5" s="449"/>
      <c r="F5" s="449"/>
      <c r="G5" s="449"/>
      <c r="H5" s="450"/>
      <c r="I5" s="450"/>
      <c r="J5" s="450"/>
      <c r="K5" s="450"/>
      <c r="L5" s="450"/>
      <c r="M5" s="448" t="s">
        <v>6</v>
      </c>
      <c r="N5" s="449"/>
      <c r="O5" s="449"/>
      <c r="P5" s="449"/>
      <c r="Q5" s="451" t="s">
        <v>7</v>
      </c>
      <c r="R5" s="452" t="s">
        <v>8</v>
      </c>
      <c r="S5" s="444" t="s">
        <v>9</v>
      </c>
      <c r="T5" s="445"/>
      <c r="U5" s="446"/>
      <c r="V5" s="444" t="s">
        <v>10</v>
      </c>
      <c r="W5" s="445"/>
      <c r="X5" s="446"/>
      <c r="Y5" s="444" t="s">
        <v>11</v>
      </c>
      <c r="Z5" s="445"/>
      <c r="AA5" s="446"/>
      <c r="AB5" s="442" t="s">
        <v>12</v>
      </c>
      <c r="AC5" s="440" t="s">
        <v>13</v>
      </c>
      <c r="AD5" s="442" t="s">
        <v>14</v>
      </c>
    </row>
    <row r="6" spans="1:30" s="6" customFormat="1" ht="43.5" customHeight="1" thickBot="1">
      <c r="A6" s="447"/>
      <c r="B6" s="447"/>
      <c r="C6" s="314">
        <v>1</v>
      </c>
      <c r="D6" s="315">
        <v>2</v>
      </c>
      <c r="E6" s="315">
        <v>3</v>
      </c>
      <c r="F6" s="315">
        <v>4</v>
      </c>
      <c r="G6" s="315">
        <v>5</v>
      </c>
      <c r="H6" s="315">
        <v>6</v>
      </c>
      <c r="I6" s="315">
        <v>7</v>
      </c>
      <c r="J6" s="315">
        <v>8</v>
      </c>
      <c r="K6" s="315">
        <v>9</v>
      </c>
      <c r="L6" s="315">
        <v>10</v>
      </c>
      <c r="M6" s="314" t="s">
        <v>15</v>
      </c>
      <c r="N6" s="315" t="s">
        <v>16</v>
      </c>
      <c r="O6" s="315" t="s">
        <v>17</v>
      </c>
      <c r="P6" s="315" t="s">
        <v>18</v>
      </c>
      <c r="Q6" s="451"/>
      <c r="R6" s="452"/>
      <c r="S6" s="7" t="s">
        <v>19</v>
      </c>
      <c r="T6" s="8" t="s">
        <v>3</v>
      </c>
      <c r="U6" s="8" t="s">
        <v>4</v>
      </c>
      <c r="V6" s="7" t="s">
        <v>19</v>
      </c>
      <c r="W6" s="8" t="s">
        <v>3</v>
      </c>
      <c r="X6" s="8" t="s">
        <v>4</v>
      </c>
      <c r="Y6" s="7" t="s">
        <v>19</v>
      </c>
      <c r="Z6" s="8" t="s">
        <v>3</v>
      </c>
      <c r="AA6" s="8" t="s">
        <v>4</v>
      </c>
      <c r="AB6" s="443"/>
      <c r="AC6" s="441"/>
      <c r="AD6" s="443"/>
    </row>
    <row r="7" spans="1:30" s="6" customFormat="1" ht="12.75" customHeight="1">
      <c r="A7" s="325" t="s">
        <v>20</v>
      </c>
      <c r="B7" s="326"/>
      <c r="C7" s="327"/>
      <c r="D7" s="327"/>
      <c r="E7" s="327"/>
      <c r="F7" s="327"/>
      <c r="G7" s="327"/>
      <c r="H7" s="327"/>
      <c r="I7" s="327"/>
      <c r="J7" s="327"/>
      <c r="K7" s="327"/>
      <c r="L7" s="327"/>
      <c r="M7" s="327"/>
      <c r="N7" s="327"/>
      <c r="O7" s="327"/>
      <c r="P7" s="327"/>
      <c r="Q7" s="66"/>
      <c r="R7" s="79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2"/>
    </row>
    <row r="8" spans="1:30" s="14" customFormat="1">
      <c r="A8" s="9" t="s">
        <v>21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36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3"/>
    </row>
    <row r="9" spans="1:30" s="14" customFormat="1" ht="13.5" thickBot="1">
      <c r="A9" s="328" t="s">
        <v>22</v>
      </c>
      <c r="B9" s="329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0"/>
      <c r="O9" s="330"/>
      <c r="P9" s="330"/>
      <c r="Q9" s="330"/>
      <c r="R9" s="331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3"/>
    </row>
    <row r="10" spans="1:30" s="14" customFormat="1">
      <c r="A10" s="316" t="s">
        <v>23</v>
      </c>
      <c r="B10" s="317" t="s">
        <v>24</v>
      </c>
      <c r="C10" s="318" t="s">
        <v>25</v>
      </c>
      <c r="D10" s="319"/>
      <c r="E10" s="319"/>
      <c r="F10" s="319"/>
      <c r="G10" s="319"/>
      <c r="H10" s="319"/>
      <c r="I10" s="320"/>
      <c r="J10" s="321"/>
      <c r="K10" s="321"/>
      <c r="L10" s="321"/>
      <c r="M10" s="322" t="s">
        <v>26</v>
      </c>
      <c r="N10" s="133">
        <v>2</v>
      </c>
      <c r="O10" s="133"/>
      <c r="P10" s="323"/>
      <c r="Q10" s="248">
        <v>3</v>
      </c>
      <c r="R10" s="324" t="s">
        <v>27</v>
      </c>
      <c r="S10" s="80"/>
      <c r="T10" s="83"/>
      <c r="U10" s="82"/>
      <c r="V10" s="25"/>
      <c r="W10" s="59"/>
      <c r="X10" s="73"/>
      <c r="Y10" s="80"/>
      <c r="Z10" s="107"/>
      <c r="AA10" s="105"/>
      <c r="AB10" s="28" t="s">
        <v>28</v>
      </c>
      <c r="AC10" s="123" t="s">
        <v>29</v>
      </c>
      <c r="AD10" s="120" t="s">
        <v>30</v>
      </c>
    </row>
    <row r="11" spans="1:30" s="14" customFormat="1">
      <c r="A11" s="15" t="s">
        <v>31</v>
      </c>
      <c r="B11" s="46" t="s">
        <v>32</v>
      </c>
      <c r="C11" s="16"/>
      <c r="D11" s="17" t="s">
        <v>25</v>
      </c>
      <c r="E11" s="17"/>
      <c r="F11" s="17"/>
      <c r="G11" s="17"/>
      <c r="H11" s="17"/>
      <c r="I11" s="18"/>
      <c r="J11" s="19"/>
      <c r="K11" s="19"/>
      <c r="L11" s="19"/>
      <c r="M11" s="20"/>
      <c r="N11" s="21">
        <v>2</v>
      </c>
      <c r="O11" s="21"/>
      <c r="P11" s="22"/>
      <c r="Q11" s="23">
        <v>3</v>
      </c>
      <c r="R11" s="24" t="s">
        <v>27</v>
      </c>
      <c r="S11" s="80"/>
      <c r="T11" s="83"/>
      <c r="U11" s="82"/>
      <c r="V11" s="25"/>
      <c r="W11" s="59"/>
      <c r="X11" s="73"/>
      <c r="Y11" s="80"/>
      <c r="Z11" s="107"/>
      <c r="AA11" s="105"/>
      <c r="AB11" s="28" t="s">
        <v>28</v>
      </c>
      <c r="AC11" s="123" t="s">
        <v>29</v>
      </c>
      <c r="AD11" s="120" t="s">
        <v>33</v>
      </c>
    </row>
    <row r="12" spans="1:30" s="14" customFormat="1">
      <c r="A12" s="28" t="s">
        <v>34</v>
      </c>
      <c r="B12" s="46" t="s">
        <v>35</v>
      </c>
      <c r="C12" s="16" t="s">
        <v>25</v>
      </c>
      <c r="D12" s="17"/>
      <c r="E12" s="17"/>
      <c r="F12" s="17"/>
      <c r="G12" s="17"/>
      <c r="H12" s="17"/>
      <c r="I12" s="18"/>
      <c r="J12" s="19"/>
      <c r="K12" s="19"/>
      <c r="L12" s="19"/>
      <c r="M12" s="20">
        <v>2</v>
      </c>
      <c r="N12" s="21"/>
      <c r="O12" s="21"/>
      <c r="P12" s="22"/>
      <c r="Q12" s="23">
        <v>3</v>
      </c>
      <c r="R12" s="24" t="s">
        <v>27</v>
      </c>
      <c r="S12" s="80"/>
      <c r="T12" s="83"/>
      <c r="U12" s="82"/>
      <c r="V12" s="25"/>
      <c r="W12" s="59"/>
      <c r="X12" s="73"/>
      <c r="Y12" s="80"/>
      <c r="Z12" s="107"/>
      <c r="AA12" s="105"/>
      <c r="AB12" s="28" t="s">
        <v>36</v>
      </c>
      <c r="AC12" s="123" t="s">
        <v>37</v>
      </c>
      <c r="AD12" s="120" t="s">
        <v>38</v>
      </c>
    </row>
    <row r="13" spans="1:30" s="14" customFormat="1">
      <c r="A13" s="15" t="s">
        <v>39</v>
      </c>
      <c r="B13" s="46" t="s">
        <v>40</v>
      </c>
      <c r="C13" s="20"/>
      <c r="D13" s="17"/>
      <c r="E13" s="17" t="s">
        <v>25</v>
      </c>
      <c r="F13" s="17"/>
      <c r="G13" s="17"/>
      <c r="H13" s="17"/>
      <c r="I13" s="18"/>
      <c r="J13" s="19"/>
      <c r="K13" s="19"/>
      <c r="L13" s="19"/>
      <c r="M13" s="20">
        <v>2</v>
      </c>
      <c r="N13" s="21"/>
      <c r="O13" s="21"/>
      <c r="P13" s="22"/>
      <c r="Q13" s="23">
        <v>3</v>
      </c>
      <c r="R13" s="24" t="s">
        <v>27</v>
      </c>
      <c r="S13" s="80"/>
      <c r="T13" s="83"/>
      <c r="U13" s="82"/>
      <c r="V13" s="25"/>
      <c r="W13" s="59"/>
      <c r="X13" s="73"/>
      <c r="Y13" s="80"/>
      <c r="Z13" s="107"/>
      <c r="AA13" s="105"/>
      <c r="AB13" s="28" t="s">
        <v>41</v>
      </c>
      <c r="AC13" s="123" t="s">
        <v>37</v>
      </c>
      <c r="AD13" s="120" t="s">
        <v>42</v>
      </c>
    </row>
    <row r="14" spans="1:30" s="14" customFormat="1">
      <c r="A14" s="15" t="s">
        <v>43</v>
      </c>
      <c r="B14" s="46" t="s">
        <v>44</v>
      </c>
      <c r="C14" s="16" t="s">
        <v>25</v>
      </c>
      <c r="D14" s="17"/>
      <c r="E14" s="17"/>
      <c r="F14" s="17"/>
      <c r="G14" s="17"/>
      <c r="H14" s="17"/>
      <c r="I14" s="18"/>
      <c r="J14" s="19"/>
      <c r="K14" s="19"/>
      <c r="L14" s="19"/>
      <c r="M14" s="20"/>
      <c r="N14" s="21">
        <v>1</v>
      </c>
      <c r="O14" s="21"/>
      <c r="P14" s="22"/>
      <c r="Q14" s="23">
        <v>2</v>
      </c>
      <c r="R14" s="24" t="s">
        <v>27</v>
      </c>
      <c r="S14" s="80"/>
      <c r="T14" s="83"/>
      <c r="U14" s="82"/>
      <c r="V14" s="25"/>
      <c r="W14" s="59"/>
      <c r="X14" s="73"/>
      <c r="Y14" s="80"/>
      <c r="Z14" s="107"/>
      <c r="AA14" s="105"/>
      <c r="AB14" s="28" t="s">
        <v>45</v>
      </c>
      <c r="AC14" s="123" t="s">
        <v>37</v>
      </c>
      <c r="AD14" s="120" t="s">
        <v>46</v>
      </c>
    </row>
    <row r="15" spans="1:30" s="14" customFormat="1">
      <c r="A15" s="15" t="s">
        <v>47</v>
      </c>
      <c r="B15" s="46" t="s">
        <v>48</v>
      </c>
      <c r="C15" s="16"/>
      <c r="D15" s="17" t="s">
        <v>25</v>
      </c>
      <c r="E15" s="17"/>
      <c r="F15" s="17"/>
      <c r="G15" s="17"/>
      <c r="H15" s="17"/>
      <c r="I15" s="18"/>
      <c r="J15" s="19"/>
      <c r="K15" s="19"/>
      <c r="L15" s="19"/>
      <c r="M15" s="20"/>
      <c r="N15" s="21">
        <v>1</v>
      </c>
      <c r="O15" s="21"/>
      <c r="P15" s="22"/>
      <c r="Q15" s="23">
        <v>2</v>
      </c>
      <c r="R15" s="24" t="s">
        <v>27</v>
      </c>
      <c r="S15" s="80"/>
      <c r="T15" s="83"/>
      <c r="U15" s="82"/>
      <c r="V15" s="25"/>
      <c r="W15" s="59"/>
      <c r="X15" s="73"/>
      <c r="Y15" s="80"/>
      <c r="Z15" s="107"/>
      <c r="AA15" s="105"/>
      <c r="AB15" s="28" t="s">
        <v>45</v>
      </c>
      <c r="AC15" s="123" t="s">
        <v>37</v>
      </c>
      <c r="AD15" s="120" t="s">
        <v>49</v>
      </c>
    </row>
    <row r="16" spans="1:30" s="14" customFormat="1">
      <c r="A16" s="29" t="s">
        <v>50</v>
      </c>
      <c r="B16" s="46" t="s">
        <v>51</v>
      </c>
      <c r="C16" s="16" t="s">
        <v>25</v>
      </c>
      <c r="D16" s="17"/>
      <c r="E16" s="17"/>
      <c r="F16" s="17"/>
      <c r="G16" s="17"/>
      <c r="H16" s="17"/>
      <c r="I16" s="18"/>
      <c r="J16" s="19"/>
      <c r="K16" s="19"/>
      <c r="L16" s="19"/>
      <c r="M16" s="20"/>
      <c r="N16" s="21"/>
      <c r="O16" s="21">
        <v>3</v>
      </c>
      <c r="P16" s="22"/>
      <c r="Q16" s="23">
        <v>4</v>
      </c>
      <c r="R16" s="24" t="s">
        <v>27</v>
      </c>
      <c r="S16" s="80"/>
      <c r="T16" s="83"/>
      <c r="U16" s="82"/>
      <c r="V16" s="25"/>
      <c r="W16" s="59"/>
      <c r="X16" s="73"/>
      <c r="Y16" s="80"/>
      <c r="Z16" s="107"/>
      <c r="AA16" s="105"/>
      <c r="AB16" s="45" t="s">
        <v>52</v>
      </c>
      <c r="AC16" s="45" t="s">
        <v>53</v>
      </c>
      <c r="AD16" s="121" t="s">
        <v>54</v>
      </c>
    </row>
    <row r="17" spans="1:30" s="14" customFormat="1">
      <c r="A17" s="15" t="s">
        <v>55</v>
      </c>
      <c r="B17" s="46" t="s">
        <v>56</v>
      </c>
      <c r="C17" s="16"/>
      <c r="D17" s="17" t="s">
        <v>25</v>
      </c>
      <c r="E17" s="17"/>
      <c r="F17" s="17"/>
      <c r="G17" s="17"/>
      <c r="H17" s="17"/>
      <c r="I17" s="18"/>
      <c r="J17" s="19"/>
      <c r="K17" s="19"/>
      <c r="L17" s="19"/>
      <c r="M17" s="20"/>
      <c r="N17" s="21"/>
      <c r="O17" s="21">
        <v>2</v>
      </c>
      <c r="P17" s="22"/>
      <c r="Q17" s="23">
        <v>3</v>
      </c>
      <c r="R17" s="24" t="s">
        <v>27</v>
      </c>
      <c r="S17" s="80"/>
      <c r="T17" s="83"/>
      <c r="U17" s="82"/>
      <c r="V17" s="25"/>
      <c r="W17" s="59"/>
      <c r="X17" s="73"/>
      <c r="Y17" s="80"/>
      <c r="Z17" s="107"/>
      <c r="AA17" s="105"/>
      <c r="AB17" s="131" t="s">
        <v>57</v>
      </c>
      <c r="AC17" s="123" t="s">
        <v>37</v>
      </c>
      <c r="AD17" s="120" t="s">
        <v>58</v>
      </c>
    </row>
    <row r="18" spans="1:30" s="14" customFormat="1">
      <c r="A18" s="15" t="s">
        <v>59</v>
      </c>
      <c r="B18" s="46" t="s">
        <v>60</v>
      </c>
      <c r="C18" s="30" t="s">
        <v>25</v>
      </c>
      <c r="D18" s="31"/>
      <c r="E18" s="31"/>
      <c r="F18" s="31"/>
      <c r="G18" s="31"/>
      <c r="H18" s="31"/>
      <c r="I18" s="18"/>
      <c r="J18" s="19"/>
      <c r="K18" s="19"/>
      <c r="L18" s="19"/>
      <c r="M18" s="20">
        <v>1</v>
      </c>
      <c r="N18" s="21">
        <v>2</v>
      </c>
      <c r="O18" s="21"/>
      <c r="P18" s="22"/>
      <c r="Q18" s="23">
        <v>3</v>
      </c>
      <c r="R18" s="24" t="s">
        <v>61</v>
      </c>
      <c r="S18" s="81"/>
      <c r="T18" s="83"/>
      <c r="U18" s="82"/>
      <c r="V18" s="25"/>
      <c r="W18" s="59"/>
      <c r="X18" s="73"/>
      <c r="Y18" s="81"/>
      <c r="Z18" s="108"/>
      <c r="AA18" s="106"/>
      <c r="AB18" s="28" t="s">
        <v>62</v>
      </c>
      <c r="AC18" s="123" t="s">
        <v>37</v>
      </c>
      <c r="AD18" s="122" t="s">
        <v>63</v>
      </c>
    </row>
    <row r="19" spans="1:30" s="14" customFormat="1" ht="13.5" thickBot="1">
      <c r="A19" s="300" t="s">
        <v>64</v>
      </c>
      <c r="B19" s="298" t="s">
        <v>65</v>
      </c>
      <c r="C19" s="16" t="s">
        <v>25</v>
      </c>
      <c r="D19" s="17"/>
      <c r="E19" s="17"/>
      <c r="F19" s="17"/>
      <c r="G19" s="17"/>
      <c r="H19" s="17"/>
      <c r="I19" s="18"/>
      <c r="J19" s="19"/>
      <c r="K19" s="19"/>
      <c r="L19" s="19"/>
      <c r="M19" s="20"/>
      <c r="N19" s="21"/>
      <c r="O19" s="21">
        <v>2</v>
      </c>
      <c r="P19" s="22"/>
      <c r="Q19" s="23">
        <v>2</v>
      </c>
      <c r="R19" s="24" t="s">
        <v>66</v>
      </c>
      <c r="S19" s="80"/>
      <c r="T19" s="83"/>
      <c r="U19" s="82"/>
      <c r="V19" s="25"/>
      <c r="W19" s="59"/>
      <c r="X19" s="73"/>
      <c r="Y19" s="80"/>
      <c r="Z19" s="107"/>
      <c r="AA19" s="105"/>
      <c r="AB19" s="28" t="s">
        <v>67</v>
      </c>
      <c r="AC19" s="15" t="s">
        <v>68</v>
      </c>
      <c r="AD19" s="120" t="s">
        <v>69</v>
      </c>
    </row>
    <row r="20" spans="1:30" s="14" customFormat="1">
      <c r="A20" s="388" t="s">
        <v>70</v>
      </c>
      <c r="B20" s="389"/>
      <c r="C20" s="32">
        <f>SUMIF(C10:C19,"=x",$M10:$M19)+SUMIF(C10:C19,"=x",$N10:$N19)+SUMIF(C10:C19,"=x",$O10:$O19)+SUMIF(C10:C19,"=x",$P10:$P19)</f>
        <v>13</v>
      </c>
      <c r="D20" s="33">
        <f t="shared" ref="D20:L20" si="0">SUMIF(D10:D19,"=x",$M10:$M19)+SUMIF(D10:D19,"=x",$N10:$N19)+SUMIF(D10:D19,"=x",$O10:$O19)+SUMIF(D10:D19,"=x",$P10:$P19)</f>
        <v>5</v>
      </c>
      <c r="E20" s="33">
        <f t="shared" si="0"/>
        <v>2</v>
      </c>
      <c r="F20" s="33">
        <f t="shared" si="0"/>
        <v>0</v>
      </c>
      <c r="G20" s="33">
        <f t="shared" si="0"/>
        <v>0</v>
      </c>
      <c r="H20" s="33">
        <f t="shared" si="0"/>
        <v>0</v>
      </c>
      <c r="I20" s="33">
        <f t="shared" si="0"/>
        <v>0</v>
      </c>
      <c r="J20" s="33">
        <f t="shared" si="0"/>
        <v>0</v>
      </c>
      <c r="K20" s="33">
        <f t="shared" si="0"/>
        <v>0</v>
      </c>
      <c r="L20" s="33">
        <f t="shared" si="0"/>
        <v>0</v>
      </c>
      <c r="M20" s="421">
        <f>SUM(C20:L20)</f>
        <v>20</v>
      </c>
      <c r="N20" s="422"/>
      <c r="O20" s="422"/>
      <c r="P20" s="422"/>
      <c r="Q20" s="422"/>
      <c r="R20" s="423"/>
      <c r="S20" s="424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6"/>
    </row>
    <row r="21" spans="1:30" s="14" customFormat="1">
      <c r="A21" s="396" t="s">
        <v>71</v>
      </c>
      <c r="B21" s="397"/>
      <c r="C21" s="226">
        <f>SUMIF(C10:C19,"=x",$Q10:$Q19)</f>
        <v>17</v>
      </c>
      <c r="D21" s="234">
        <f t="shared" ref="D21:L21" si="1">SUMIF(D10:D19,"=x",$Q10:$Q19)</f>
        <v>8</v>
      </c>
      <c r="E21" s="234">
        <f t="shared" si="1"/>
        <v>3</v>
      </c>
      <c r="F21" s="234">
        <f t="shared" si="1"/>
        <v>0</v>
      </c>
      <c r="G21" s="234">
        <f t="shared" si="1"/>
        <v>0</v>
      </c>
      <c r="H21" s="234">
        <f t="shared" si="1"/>
        <v>0</v>
      </c>
      <c r="I21" s="234">
        <f t="shared" si="1"/>
        <v>0</v>
      </c>
      <c r="J21" s="234">
        <f t="shared" si="1"/>
        <v>0</v>
      </c>
      <c r="K21" s="234">
        <f t="shared" si="1"/>
        <v>0</v>
      </c>
      <c r="L21" s="233">
        <f t="shared" si="1"/>
        <v>0</v>
      </c>
      <c r="M21" s="398">
        <f>SUM(C21:L21)</f>
        <v>28</v>
      </c>
      <c r="N21" s="399"/>
      <c r="O21" s="399"/>
      <c r="P21" s="399"/>
      <c r="Q21" s="399"/>
      <c r="R21" s="400"/>
      <c r="S21" s="393"/>
      <c r="T21" s="401"/>
      <c r="U21" s="401"/>
      <c r="V21" s="401"/>
      <c r="W21" s="401"/>
      <c r="X21" s="401"/>
      <c r="Y21" s="401"/>
      <c r="Z21" s="401"/>
      <c r="AA21" s="401"/>
      <c r="AB21" s="401"/>
      <c r="AC21" s="401"/>
      <c r="AD21" s="395"/>
    </row>
    <row r="22" spans="1:30" s="14" customFormat="1">
      <c r="A22" s="402" t="s">
        <v>72</v>
      </c>
      <c r="B22" s="439"/>
      <c r="C22" s="230">
        <f>SUMPRODUCT(--(C10:C19="x"),--($R10:$R19="K(5)"))</f>
        <v>0</v>
      </c>
      <c r="D22" s="34">
        <f t="shared" ref="D22:L22" si="2">SUMPRODUCT(--(D10:D19="x"),--($R10:$R19="K(5)"))</f>
        <v>0</v>
      </c>
      <c r="E22" s="34">
        <f t="shared" si="2"/>
        <v>0</v>
      </c>
      <c r="F22" s="34">
        <f t="shared" si="2"/>
        <v>0</v>
      </c>
      <c r="G22" s="34">
        <f t="shared" si="2"/>
        <v>0</v>
      </c>
      <c r="H22" s="34">
        <f t="shared" si="2"/>
        <v>0</v>
      </c>
      <c r="I22" s="34">
        <f t="shared" si="2"/>
        <v>0</v>
      </c>
      <c r="J22" s="34">
        <f t="shared" si="2"/>
        <v>0</v>
      </c>
      <c r="K22" s="34">
        <f t="shared" si="2"/>
        <v>0</v>
      </c>
      <c r="L22" s="35">
        <f t="shared" si="2"/>
        <v>0</v>
      </c>
      <c r="M22" s="404">
        <f>SUM(C22:L22)</f>
        <v>0</v>
      </c>
      <c r="N22" s="409"/>
      <c r="O22" s="409"/>
      <c r="P22" s="409"/>
      <c r="Q22" s="409"/>
      <c r="R22" s="410"/>
      <c r="S22" s="393"/>
      <c r="T22" s="401"/>
      <c r="U22" s="401"/>
      <c r="V22" s="401"/>
      <c r="W22" s="401"/>
      <c r="X22" s="401"/>
      <c r="Y22" s="401"/>
      <c r="Z22" s="401"/>
      <c r="AA22" s="401"/>
      <c r="AB22" s="401"/>
      <c r="AC22" s="401"/>
      <c r="AD22" s="395"/>
    </row>
    <row r="23" spans="1:30" s="14" customFormat="1" ht="13.5" thickBot="1">
      <c r="A23" s="268" t="s">
        <v>73</v>
      </c>
      <c r="B23" s="277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36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8"/>
    </row>
    <row r="24" spans="1:30" s="14" customFormat="1">
      <c r="A24" s="299" t="s">
        <v>74</v>
      </c>
      <c r="B24" s="278" t="s">
        <v>75</v>
      </c>
      <c r="C24" s="16" t="s">
        <v>76</v>
      </c>
      <c r="D24" s="17"/>
      <c r="E24" s="17"/>
      <c r="F24" s="17"/>
      <c r="G24" s="17"/>
      <c r="H24" s="17"/>
      <c r="I24" s="18"/>
      <c r="J24" s="19"/>
      <c r="K24" s="19"/>
      <c r="L24" s="19"/>
      <c r="M24" s="20"/>
      <c r="N24" s="21">
        <v>1</v>
      </c>
      <c r="O24" s="21"/>
      <c r="P24" s="22"/>
      <c r="Q24" s="23">
        <v>2</v>
      </c>
      <c r="R24" s="24" t="s">
        <v>27</v>
      </c>
      <c r="S24" s="80"/>
      <c r="T24" s="83"/>
      <c r="U24" s="82"/>
      <c r="V24" s="25"/>
      <c r="W24" s="59"/>
      <c r="X24" s="73"/>
      <c r="Y24" s="80"/>
      <c r="Z24" s="107"/>
      <c r="AA24" s="105"/>
      <c r="AB24" s="28" t="s">
        <v>77</v>
      </c>
      <c r="AC24" s="123" t="s">
        <v>37</v>
      </c>
      <c r="AD24" s="120" t="s">
        <v>78</v>
      </c>
    </row>
    <row r="25" spans="1:30" s="14" customFormat="1" ht="13.5" thickBot="1">
      <c r="A25" s="300" t="s">
        <v>79</v>
      </c>
      <c r="B25" s="298" t="s">
        <v>80</v>
      </c>
      <c r="C25" s="16" t="s">
        <v>76</v>
      </c>
      <c r="D25" s="17"/>
      <c r="E25" s="17"/>
      <c r="F25" s="17"/>
      <c r="G25" s="17"/>
      <c r="H25" s="17"/>
      <c r="I25" s="18"/>
      <c r="J25" s="19"/>
      <c r="K25" s="19"/>
      <c r="L25" s="19"/>
      <c r="M25" s="20"/>
      <c r="N25" s="21">
        <v>1</v>
      </c>
      <c r="O25" s="21"/>
      <c r="P25" s="22"/>
      <c r="Q25" s="23">
        <v>2</v>
      </c>
      <c r="R25" s="24" t="s">
        <v>66</v>
      </c>
      <c r="S25" s="80"/>
      <c r="T25" s="83"/>
      <c r="U25" s="82"/>
      <c r="V25" s="25"/>
      <c r="W25" s="59"/>
      <c r="X25" s="73"/>
      <c r="Y25" s="80"/>
      <c r="Z25" s="107"/>
      <c r="AA25" s="105"/>
      <c r="AB25" s="28" t="s">
        <v>45</v>
      </c>
      <c r="AC25" s="123" t="s">
        <v>37</v>
      </c>
      <c r="AD25" s="120" t="s">
        <v>81</v>
      </c>
    </row>
    <row r="26" spans="1:30" s="14" customFormat="1">
      <c r="A26" s="388" t="s">
        <v>70</v>
      </c>
      <c r="B26" s="389"/>
      <c r="C26" s="32">
        <v>1</v>
      </c>
      <c r="D26" s="33">
        <f t="shared" ref="D26:L26" si="3">SUMIF(D24:D25,"=x",$M24:$M25)+SUMIF(D24:D25,"=x",$N24:$N25)+SUMIF(D24:D25,"=x",$O24:$O25)+SUMIF(D24:D25,"=x",$P24:$P25)</f>
        <v>0</v>
      </c>
      <c r="E26" s="33">
        <f t="shared" si="3"/>
        <v>0</v>
      </c>
      <c r="F26" s="33">
        <f t="shared" si="3"/>
        <v>0</v>
      </c>
      <c r="G26" s="33">
        <f t="shared" si="3"/>
        <v>0</v>
      </c>
      <c r="H26" s="33">
        <f t="shared" si="3"/>
        <v>0</v>
      </c>
      <c r="I26" s="33">
        <f t="shared" si="3"/>
        <v>0</v>
      </c>
      <c r="J26" s="33">
        <f t="shared" si="3"/>
        <v>0</v>
      </c>
      <c r="K26" s="33">
        <f t="shared" si="3"/>
        <v>0</v>
      </c>
      <c r="L26" s="33">
        <f t="shared" si="3"/>
        <v>0</v>
      </c>
      <c r="M26" s="421">
        <f>SUM(C26:L26)</f>
        <v>1</v>
      </c>
      <c r="N26" s="422"/>
      <c r="O26" s="422"/>
      <c r="P26" s="422"/>
      <c r="Q26" s="422"/>
      <c r="R26" s="423"/>
      <c r="S26" s="424"/>
      <c r="T26" s="425"/>
      <c r="U26" s="425"/>
      <c r="V26" s="425"/>
      <c r="W26" s="425"/>
      <c r="X26" s="425"/>
      <c r="Y26" s="425"/>
      <c r="Z26" s="425"/>
      <c r="AA26" s="425"/>
      <c r="AB26" s="425"/>
      <c r="AC26" s="425"/>
      <c r="AD26" s="426"/>
    </row>
    <row r="27" spans="1:30" s="14" customFormat="1">
      <c r="A27" s="396" t="s">
        <v>82</v>
      </c>
      <c r="B27" s="397"/>
      <c r="C27" s="226">
        <v>2</v>
      </c>
      <c r="D27" s="234">
        <f t="shared" ref="D27:L27" si="4">SUMIF(D24:D25,"=x",$Q24:$Q25)</f>
        <v>0</v>
      </c>
      <c r="E27" s="234">
        <f t="shared" si="4"/>
        <v>0</v>
      </c>
      <c r="F27" s="234">
        <f t="shared" si="4"/>
        <v>0</v>
      </c>
      <c r="G27" s="234">
        <f t="shared" si="4"/>
        <v>0</v>
      </c>
      <c r="H27" s="234">
        <f t="shared" si="4"/>
        <v>0</v>
      </c>
      <c r="I27" s="234">
        <f t="shared" si="4"/>
        <v>0</v>
      </c>
      <c r="J27" s="234">
        <f t="shared" si="4"/>
        <v>0</v>
      </c>
      <c r="K27" s="234">
        <f t="shared" si="4"/>
        <v>0</v>
      </c>
      <c r="L27" s="233">
        <f t="shared" si="4"/>
        <v>0</v>
      </c>
      <c r="M27" s="398">
        <f>SUM(C27:L27)</f>
        <v>2</v>
      </c>
      <c r="N27" s="399"/>
      <c r="O27" s="399"/>
      <c r="P27" s="399"/>
      <c r="Q27" s="399"/>
      <c r="R27" s="400"/>
      <c r="S27" s="393"/>
      <c r="T27" s="401"/>
      <c r="U27" s="401"/>
      <c r="V27" s="401"/>
      <c r="W27" s="401"/>
      <c r="X27" s="401"/>
      <c r="Y27" s="401"/>
      <c r="Z27" s="401"/>
      <c r="AA27" s="401"/>
      <c r="AB27" s="401"/>
      <c r="AC27" s="401"/>
      <c r="AD27" s="395"/>
    </row>
    <row r="28" spans="1:30" s="14" customFormat="1" ht="13.5" thickBot="1">
      <c r="A28" s="407" t="s">
        <v>72</v>
      </c>
      <c r="B28" s="453"/>
      <c r="C28" s="245">
        <f t="shared" ref="C28:L28" si="5">SUMPRODUCT(--(C24:C25="x"),--($R24:$R25="K(5)"))</f>
        <v>0</v>
      </c>
      <c r="D28" s="61">
        <f t="shared" si="5"/>
        <v>0</v>
      </c>
      <c r="E28" s="61">
        <f t="shared" si="5"/>
        <v>0</v>
      </c>
      <c r="F28" s="61">
        <f t="shared" si="5"/>
        <v>0</v>
      </c>
      <c r="G28" s="61">
        <f t="shared" si="5"/>
        <v>0</v>
      </c>
      <c r="H28" s="61">
        <f t="shared" si="5"/>
        <v>0</v>
      </c>
      <c r="I28" s="61">
        <f t="shared" si="5"/>
        <v>0</v>
      </c>
      <c r="J28" s="61">
        <f t="shared" si="5"/>
        <v>0</v>
      </c>
      <c r="K28" s="61">
        <f t="shared" si="5"/>
        <v>0</v>
      </c>
      <c r="L28" s="332">
        <f t="shared" si="5"/>
        <v>0</v>
      </c>
      <c r="M28" s="382">
        <f>SUM(C28:L28)</f>
        <v>0</v>
      </c>
      <c r="N28" s="383"/>
      <c r="O28" s="383"/>
      <c r="P28" s="383"/>
      <c r="Q28" s="383"/>
      <c r="R28" s="384"/>
      <c r="S28" s="393"/>
      <c r="T28" s="401"/>
      <c r="U28" s="401"/>
      <c r="V28" s="401"/>
      <c r="W28" s="401"/>
      <c r="X28" s="401"/>
      <c r="Y28" s="401"/>
      <c r="Z28" s="401"/>
      <c r="AA28" s="401"/>
      <c r="AB28" s="401"/>
      <c r="AC28" s="401"/>
      <c r="AD28" s="395"/>
    </row>
    <row r="29" spans="1:30" s="14" customFormat="1">
      <c r="A29" s="325" t="s">
        <v>83</v>
      </c>
      <c r="B29" s="32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79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3"/>
    </row>
    <row r="30" spans="1:30" s="14" customFormat="1" ht="13.5" thickBot="1">
      <c r="A30" s="328" t="s">
        <v>84</v>
      </c>
      <c r="B30" s="329"/>
      <c r="C30" s="330"/>
      <c r="D30" s="330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36"/>
    </row>
    <row r="31" spans="1:30" s="14" customFormat="1">
      <c r="A31" s="316" t="s">
        <v>85</v>
      </c>
      <c r="B31" s="317" t="s">
        <v>86</v>
      </c>
      <c r="C31" s="318" t="s">
        <v>25</v>
      </c>
      <c r="D31" s="319"/>
      <c r="E31" s="319"/>
      <c r="F31" s="319"/>
      <c r="G31" s="319"/>
      <c r="H31" s="319"/>
      <c r="I31" s="320"/>
      <c r="J31" s="321"/>
      <c r="K31" s="321"/>
      <c r="L31" s="321"/>
      <c r="M31" s="322"/>
      <c r="N31" s="133">
        <v>1</v>
      </c>
      <c r="O31" s="133"/>
      <c r="P31" s="323"/>
      <c r="Q31" s="248">
        <v>2</v>
      </c>
      <c r="R31" s="324" t="s">
        <v>27</v>
      </c>
      <c r="S31" s="80"/>
      <c r="T31" s="86"/>
      <c r="U31" s="82"/>
      <c r="V31" s="80"/>
      <c r="W31" s="86"/>
      <c r="X31" s="82"/>
      <c r="Y31" s="80"/>
      <c r="Z31" s="107"/>
      <c r="AA31" s="105"/>
      <c r="AB31" s="28" t="s">
        <v>45</v>
      </c>
      <c r="AC31" s="123" t="s">
        <v>37</v>
      </c>
      <c r="AD31" s="120" t="s">
        <v>87</v>
      </c>
    </row>
    <row r="32" spans="1:30" s="14" customFormat="1">
      <c r="A32" s="15" t="s">
        <v>88</v>
      </c>
      <c r="B32" s="46" t="s">
        <v>89</v>
      </c>
      <c r="C32" s="16"/>
      <c r="D32" s="17" t="s">
        <v>25</v>
      </c>
      <c r="E32" s="17"/>
      <c r="F32" s="17"/>
      <c r="G32" s="17"/>
      <c r="H32" s="17"/>
      <c r="I32" s="18"/>
      <c r="J32" s="19"/>
      <c r="K32" s="19"/>
      <c r="L32" s="19"/>
      <c r="M32" s="20"/>
      <c r="N32" s="21">
        <v>1</v>
      </c>
      <c r="O32" s="21"/>
      <c r="P32" s="22"/>
      <c r="Q32" s="23">
        <v>2</v>
      </c>
      <c r="R32" s="24" t="s">
        <v>27</v>
      </c>
      <c r="S32" s="80"/>
      <c r="T32" s="86"/>
      <c r="U32" s="82"/>
      <c r="V32" s="80"/>
      <c r="W32" s="86"/>
      <c r="X32" s="82"/>
      <c r="Y32" s="80"/>
      <c r="Z32" s="107"/>
      <c r="AA32" s="105"/>
      <c r="AB32" s="28" t="s">
        <v>45</v>
      </c>
      <c r="AC32" s="123" t="s">
        <v>37</v>
      </c>
      <c r="AD32" s="120" t="s">
        <v>90</v>
      </c>
    </row>
    <row r="33" spans="1:30" s="14" customFormat="1">
      <c r="A33" s="28" t="s">
        <v>91</v>
      </c>
      <c r="B33" s="46" t="s">
        <v>92</v>
      </c>
      <c r="C33" s="16"/>
      <c r="D33" s="17" t="s">
        <v>25</v>
      </c>
      <c r="E33" s="17"/>
      <c r="F33" s="17"/>
      <c r="G33" s="17"/>
      <c r="H33" s="17"/>
      <c r="I33" s="18"/>
      <c r="J33" s="19"/>
      <c r="K33" s="19"/>
      <c r="L33" s="19"/>
      <c r="M33" s="20">
        <v>2</v>
      </c>
      <c r="N33" s="21"/>
      <c r="O33" s="21"/>
      <c r="P33" s="22"/>
      <c r="Q33" s="23">
        <v>2</v>
      </c>
      <c r="R33" s="24" t="s">
        <v>93</v>
      </c>
      <c r="S33" s="84"/>
      <c r="T33" s="87"/>
      <c r="U33" s="85"/>
      <c r="V33" s="84"/>
      <c r="W33" s="87"/>
      <c r="X33" s="85"/>
      <c r="Y33" s="80"/>
      <c r="Z33" s="107"/>
      <c r="AA33" s="105"/>
      <c r="AB33" s="113" t="s">
        <v>94</v>
      </c>
      <c r="AC33" s="123" t="s">
        <v>37</v>
      </c>
      <c r="AD33" s="59" t="s">
        <v>95</v>
      </c>
    </row>
    <row r="34" spans="1:30" s="14" customFormat="1">
      <c r="A34" s="15" t="s">
        <v>96</v>
      </c>
      <c r="B34" s="46" t="s">
        <v>97</v>
      </c>
      <c r="C34" s="16"/>
      <c r="D34" s="17"/>
      <c r="E34" s="17"/>
      <c r="F34" s="17" t="s">
        <v>25</v>
      </c>
      <c r="G34" s="17"/>
      <c r="H34" s="17"/>
      <c r="I34" s="18"/>
      <c r="J34" s="19"/>
      <c r="K34" s="19"/>
      <c r="L34" s="19"/>
      <c r="M34" s="20">
        <v>2</v>
      </c>
      <c r="N34" s="21"/>
      <c r="O34" s="21"/>
      <c r="P34" s="22"/>
      <c r="Q34" s="23">
        <v>2</v>
      </c>
      <c r="R34" s="24" t="s">
        <v>27</v>
      </c>
      <c r="S34" s="84"/>
      <c r="T34" s="87"/>
      <c r="U34" s="85"/>
      <c r="V34" s="84"/>
      <c r="W34" s="87"/>
      <c r="X34" s="85"/>
      <c r="Y34" s="80"/>
      <c r="Z34" s="107"/>
      <c r="AA34" s="105"/>
      <c r="AB34" s="28" t="s">
        <v>98</v>
      </c>
      <c r="AC34" s="123" t="s">
        <v>99</v>
      </c>
      <c r="AD34" s="124" t="s">
        <v>100</v>
      </c>
    </row>
    <row r="35" spans="1:30" s="14" customFormat="1">
      <c r="A35" s="15" t="s">
        <v>101</v>
      </c>
      <c r="B35" s="46" t="s">
        <v>102</v>
      </c>
      <c r="C35" s="16" t="s">
        <v>25</v>
      </c>
      <c r="D35" s="17"/>
      <c r="E35" s="17"/>
      <c r="F35" s="17"/>
      <c r="G35" s="17"/>
      <c r="H35" s="17"/>
      <c r="I35" s="18"/>
      <c r="J35" s="19"/>
      <c r="K35" s="19"/>
      <c r="L35" s="19"/>
      <c r="M35" s="20">
        <v>1</v>
      </c>
      <c r="N35" s="21">
        <v>2</v>
      </c>
      <c r="O35" s="21"/>
      <c r="P35" s="22"/>
      <c r="Q35" s="23">
        <v>3</v>
      </c>
      <c r="R35" s="24" t="s">
        <v>27</v>
      </c>
      <c r="S35" s="84"/>
      <c r="T35" s="87"/>
      <c r="U35" s="85"/>
      <c r="V35" s="84"/>
      <c r="W35" s="87"/>
      <c r="X35" s="85"/>
      <c r="Y35" s="80"/>
      <c r="Z35" s="107"/>
      <c r="AA35" s="105"/>
      <c r="AB35" s="28" t="s">
        <v>103</v>
      </c>
      <c r="AC35" s="123" t="s">
        <v>37</v>
      </c>
      <c r="AD35" s="120" t="s">
        <v>104</v>
      </c>
    </row>
    <row r="36" spans="1:30" s="14" customFormat="1">
      <c r="A36" s="15" t="s">
        <v>105</v>
      </c>
      <c r="B36" s="46" t="s">
        <v>106</v>
      </c>
      <c r="C36" s="16" t="s">
        <v>25</v>
      </c>
      <c r="D36" s="17"/>
      <c r="E36" s="17"/>
      <c r="F36" s="17"/>
      <c r="G36" s="17"/>
      <c r="H36" s="17"/>
      <c r="I36" s="18"/>
      <c r="J36" s="19"/>
      <c r="K36" s="19"/>
      <c r="L36" s="19"/>
      <c r="M36" s="20"/>
      <c r="N36" s="21"/>
      <c r="O36" s="21">
        <v>4</v>
      </c>
      <c r="P36" s="22"/>
      <c r="Q36" s="23">
        <v>4</v>
      </c>
      <c r="R36" s="24" t="s">
        <v>27</v>
      </c>
      <c r="S36" s="84"/>
      <c r="T36" s="87"/>
      <c r="U36" s="85"/>
      <c r="V36" s="84"/>
      <c r="W36" s="87"/>
      <c r="X36" s="85"/>
      <c r="Y36" s="80"/>
      <c r="Z36" s="107"/>
      <c r="AA36" s="105"/>
      <c r="AB36" s="28" t="s">
        <v>103</v>
      </c>
      <c r="AC36" s="123" t="s">
        <v>37</v>
      </c>
      <c r="AD36" s="120" t="s">
        <v>107</v>
      </c>
    </row>
    <row r="37" spans="1:30" s="14" customFormat="1">
      <c r="A37" s="15" t="s">
        <v>108</v>
      </c>
      <c r="B37" s="46" t="s">
        <v>109</v>
      </c>
      <c r="C37" s="16"/>
      <c r="D37" s="17" t="s">
        <v>25</v>
      </c>
      <c r="E37" s="17"/>
      <c r="F37" s="17"/>
      <c r="G37" s="17"/>
      <c r="H37" s="17"/>
      <c r="I37" s="18"/>
      <c r="J37" s="19"/>
      <c r="K37" s="19"/>
      <c r="L37" s="19"/>
      <c r="M37" s="20">
        <v>1</v>
      </c>
      <c r="N37" s="21">
        <v>2</v>
      </c>
      <c r="O37" s="21"/>
      <c r="P37" s="22"/>
      <c r="Q37" s="23">
        <v>3</v>
      </c>
      <c r="R37" s="24" t="s">
        <v>27</v>
      </c>
      <c r="S37" s="84"/>
      <c r="T37" s="87"/>
      <c r="U37" s="85"/>
      <c r="V37" s="84"/>
      <c r="W37" s="87"/>
      <c r="X37" s="85"/>
      <c r="Y37" s="80"/>
      <c r="Z37" s="107"/>
      <c r="AA37" s="105"/>
      <c r="AB37" s="28" t="s">
        <v>103</v>
      </c>
      <c r="AC37" s="123" t="s">
        <v>37</v>
      </c>
      <c r="AD37" s="120" t="s">
        <v>110</v>
      </c>
    </row>
    <row r="38" spans="1:30" s="14" customFormat="1">
      <c r="A38" s="15" t="s">
        <v>111</v>
      </c>
      <c r="B38" s="46" t="s">
        <v>112</v>
      </c>
      <c r="C38" s="16"/>
      <c r="D38" s="17" t="s">
        <v>25</v>
      </c>
      <c r="E38" s="17"/>
      <c r="F38" s="17"/>
      <c r="G38" s="17"/>
      <c r="H38" s="17"/>
      <c r="I38" s="18"/>
      <c r="J38" s="19"/>
      <c r="K38" s="19"/>
      <c r="L38" s="19"/>
      <c r="M38" s="20"/>
      <c r="N38" s="21"/>
      <c r="O38" s="21">
        <v>4</v>
      </c>
      <c r="P38" s="22"/>
      <c r="Q38" s="23">
        <v>4</v>
      </c>
      <c r="R38" s="24" t="s">
        <v>27</v>
      </c>
      <c r="S38" s="84"/>
      <c r="T38" s="87"/>
      <c r="U38" s="85"/>
      <c r="V38" s="84"/>
      <c r="W38" s="87"/>
      <c r="X38" s="85"/>
      <c r="Y38" s="80"/>
      <c r="Z38" s="107"/>
      <c r="AA38" s="105"/>
      <c r="AB38" s="28" t="s">
        <v>103</v>
      </c>
      <c r="AC38" s="123" t="s">
        <v>37</v>
      </c>
      <c r="AD38" s="120" t="s">
        <v>113</v>
      </c>
    </row>
    <row r="39" spans="1:30" s="14" customFormat="1" ht="13.5" thickBot="1">
      <c r="A39" s="300" t="s">
        <v>114</v>
      </c>
      <c r="B39" s="298" t="s">
        <v>115</v>
      </c>
      <c r="C39" s="30"/>
      <c r="D39" s="31" t="s">
        <v>25</v>
      </c>
      <c r="E39" s="31"/>
      <c r="F39" s="31"/>
      <c r="G39" s="31"/>
      <c r="H39" s="31"/>
      <c r="I39" s="18"/>
      <c r="J39" s="19"/>
      <c r="K39" s="19"/>
      <c r="L39" s="19"/>
      <c r="M39" s="20">
        <v>1</v>
      </c>
      <c r="N39" s="21">
        <v>2</v>
      </c>
      <c r="O39" s="21"/>
      <c r="P39" s="22"/>
      <c r="Q39" s="23">
        <v>3</v>
      </c>
      <c r="R39" s="24" t="s">
        <v>27</v>
      </c>
      <c r="S39" s="81"/>
      <c r="T39" s="86"/>
      <c r="U39" s="82"/>
      <c r="V39" s="81"/>
      <c r="W39" s="86"/>
      <c r="X39" s="82"/>
      <c r="Y39" s="81"/>
      <c r="Z39" s="108"/>
      <c r="AA39" s="106"/>
      <c r="AB39" s="28" t="s">
        <v>116</v>
      </c>
      <c r="AC39" s="123" t="s">
        <v>37</v>
      </c>
      <c r="AD39" s="122" t="s">
        <v>117</v>
      </c>
    </row>
    <row r="40" spans="1:30" s="14" customFormat="1">
      <c r="A40" s="388" t="s">
        <v>70</v>
      </c>
      <c r="B40" s="389"/>
      <c r="C40" s="32">
        <f>SUMIF(C31:C39,"=x",$M31:$M39)+SUMIF(C31:C39,"=x",$N31:$N39)+SUMIF(C31:C39,"=x",$O31:$O39)+SUMIF(C31:C39,"=x",$P31:$P39)</f>
        <v>8</v>
      </c>
      <c r="D40" s="33">
        <f t="shared" ref="D40:L40" si="6">SUMIF(D31:D39,"=x",$M31:$M39)+SUMIF(D31:D39,"=x",$N31:$N39)+SUMIF(D31:D39,"=x",$O31:$O39)+SUMIF(D31:D39,"=x",$P31:$P39)</f>
        <v>13</v>
      </c>
      <c r="E40" s="33">
        <f t="shared" si="6"/>
        <v>0</v>
      </c>
      <c r="F40" s="33">
        <f t="shared" si="6"/>
        <v>2</v>
      </c>
      <c r="G40" s="33">
        <f t="shared" si="6"/>
        <v>0</v>
      </c>
      <c r="H40" s="33">
        <f t="shared" si="6"/>
        <v>0</v>
      </c>
      <c r="I40" s="33">
        <f t="shared" si="6"/>
        <v>0</v>
      </c>
      <c r="J40" s="33">
        <f t="shared" si="6"/>
        <v>0</v>
      </c>
      <c r="K40" s="33">
        <f t="shared" si="6"/>
        <v>0</v>
      </c>
      <c r="L40" s="33">
        <f t="shared" si="6"/>
        <v>0</v>
      </c>
      <c r="M40" s="421">
        <f>SUM(C40:L40)</f>
        <v>23</v>
      </c>
      <c r="N40" s="422"/>
      <c r="O40" s="422"/>
      <c r="P40" s="422"/>
      <c r="Q40" s="422"/>
      <c r="R40" s="423"/>
      <c r="S40" s="223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5"/>
    </row>
    <row r="41" spans="1:30" s="14" customFormat="1">
      <c r="A41" s="396" t="s">
        <v>71</v>
      </c>
      <c r="B41" s="397"/>
      <c r="C41" s="39">
        <f>SUMIF(C31:C39,"=x",$Q31:$Q39)</f>
        <v>9</v>
      </c>
      <c r="D41" s="234">
        <f t="shared" ref="D41:L41" si="7">SUMIF(D31:D39,"=x",$Q31:$Q39)</f>
        <v>14</v>
      </c>
      <c r="E41" s="234">
        <f t="shared" si="7"/>
        <v>0</v>
      </c>
      <c r="F41" s="234">
        <f t="shared" si="7"/>
        <v>2</v>
      </c>
      <c r="G41" s="234">
        <f t="shared" si="7"/>
        <v>0</v>
      </c>
      <c r="H41" s="234">
        <f t="shared" si="7"/>
        <v>0</v>
      </c>
      <c r="I41" s="234">
        <f t="shared" si="7"/>
        <v>0</v>
      </c>
      <c r="J41" s="234">
        <f t="shared" si="7"/>
        <v>0</v>
      </c>
      <c r="K41" s="234">
        <f t="shared" si="7"/>
        <v>0</v>
      </c>
      <c r="L41" s="234">
        <f t="shared" si="7"/>
        <v>0</v>
      </c>
      <c r="M41" s="398">
        <f>SUM(C41:L41)</f>
        <v>25</v>
      </c>
      <c r="N41" s="427"/>
      <c r="O41" s="427"/>
      <c r="P41" s="427"/>
      <c r="Q41" s="427"/>
      <c r="R41" s="428"/>
      <c r="S41" s="227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9"/>
    </row>
    <row r="42" spans="1:30" s="14" customFormat="1">
      <c r="A42" s="402" t="s">
        <v>72</v>
      </c>
      <c r="B42" s="403"/>
      <c r="C42" s="40">
        <f>SUMPRODUCT(--(C31:C39="x"),--($R31:$R39="K(5)"))</f>
        <v>0</v>
      </c>
      <c r="D42" s="34">
        <f t="shared" ref="D42:L42" si="8">SUMPRODUCT(--(D31:D39="x"),--($R31:$R39="K(5)"))</f>
        <v>1</v>
      </c>
      <c r="E42" s="34">
        <f t="shared" si="8"/>
        <v>0</v>
      </c>
      <c r="F42" s="34">
        <f t="shared" si="8"/>
        <v>0</v>
      </c>
      <c r="G42" s="34">
        <f t="shared" si="8"/>
        <v>0</v>
      </c>
      <c r="H42" s="34">
        <f t="shared" si="8"/>
        <v>0</v>
      </c>
      <c r="I42" s="34">
        <f t="shared" si="8"/>
        <v>0</v>
      </c>
      <c r="J42" s="34">
        <f t="shared" si="8"/>
        <v>0</v>
      </c>
      <c r="K42" s="34">
        <f t="shared" si="8"/>
        <v>0</v>
      </c>
      <c r="L42" s="34">
        <f t="shared" si="8"/>
        <v>0</v>
      </c>
      <c r="M42" s="404">
        <f>SUM(C42:L42)</f>
        <v>1</v>
      </c>
      <c r="N42" s="405"/>
      <c r="O42" s="405"/>
      <c r="P42" s="405"/>
      <c r="Q42" s="405"/>
      <c r="R42" s="406"/>
      <c r="S42" s="227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9"/>
    </row>
    <row r="43" spans="1:30" s="14" customFormat="1" ht="13.5" thickBot="1">
      <c r="A43" s="268" t="s">
        <v>73</v>
      </c>
      <c r="B43" s="277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36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36"/>
    </row>
    <row r="44" spans="1:30" s="14" customFormat="1">
      <c r="A44" s="299" t="s">
        <v>118</v>
      </c>
      <c r="B44" s="278" t="s">
        <v>119</v>
      </c>
      <c r="C44" s="16"/>
      <c r="D44" s="17"/>
      <c r="E44" s="17"/>
      <c r="F44" s="17"/>
      <c r="G44" s="17" t="s">
        <v>76</v>
      </c>
      <c r="H44" s="17"/>
      <c r="I44" s="18"/>
      <c r="J44" s="19"/>
      <c r="K44" s="19"/>
      <c r="L44" s="19"/>
      <c r="M44" s="20"/>
      <c r="N44" s="21">
        <v>1</v>
      </c>
      <c r="O44" s="21"/>
      <c r="P44" s="22"/>
      <c r="Q44" s="23">
        <v>2</v>
      </c>
      <c r="R44" s="24" t="s">
        <v>61</v>
      </c>
      <c r="S44" s="80"/>
      <c r="T44" s="83"/>
      <c r="U44" s="82"/>
      <c r="V44" s="25"/>
      <c r="W44" s="26"/>
      <c r="X44" s="27"/>
      <c r="Y44" s="80"/>
      <c r="Z44" s="107"/>
      <c r="AA44" s="105"/>
      <c r="AB44" s="28" t="s">
        <v>36</v>
      </c>
      <c r="AC44" s="123" t="s">
        <v>37</v>
      </c>
      <c r="AD44" s="120" t="s">
        <v>120</v>
      </c>
    </row>
    <row r="45" spans="1:30" s="14" customFormat="1">
      <c r="A45" s="15" t="s">
        <v>121</v>
      </c>
      <c r="B45" s="46" t="s">
        <v>122</v>
      </c>
      <c r="C45" s="16"/>
      <c r="D45" s="17"/>
      <c r="E45" s="17"/>
      <c r="F45" s="17"/>
      <c r="G45" s="17" t="s">
        <v>76</v>
      </c>
      <c r="H45" s="17"/>
      <c r="I45" s="18"/>
      <c r="J45" s="19"/>
      <c r="K45" s="19"/>
      <c r="L45" s="19"/>
      <c r="M45" s="20"/>
      <c r="N45" s="21">
        <v>1</v>
      </c>
      <c r="O45" s="21"/>
      <c r="P45" s="22"/>
      <c r="Q45" s="23">
        <v>2</v>
      </c>
      <c r="R45" s="24" t="s">
        <v>66</v>
      </c>
      <c r="S45" s="80"/>
      <c r="T45" s="83"/>
      <c r="U45" s="82"/>
      <c r="V45" s="25"/>
      <c r="W45" s="26"/>
      <c r="X45" s="27"/>
      <c r="Y45" s="80"/>
      <c r="Z45" s="107"/>
      <c r="AA45" s="105"/>
      <c r="AB45" s="28" t="s">
        <v>45</v>
      </c>
      <c r="AC45" s="123" t="s">
        <v>37</v>
      </c>
      <c r="AD45" s="120" t="s">
        <v>123</v>
      </c>
    </row>
    <row r="46" spans="1:30" s="14" customFormat="1" ht="13.5" thickBot="1">
      <c r="A46" s="292" t="s">
        <v>124</v>
      </c>
      <c r="B46" s="298" t="s">
        <v>125</v>
      </c>
      <c r="C46" s="16"/>
      <c r="D46" s="17"/>
      <c r="E46" s="17"/>
      <c r="F46" s="17"/>
      <c r="G46" s="17" t="s">
        <v>76</v>
      </c>
      <c r="H46" s="17"/>
      <c r="I46" s="18"/>
      <c r="J46" s="19"/>
      <c r="K46" s="19"/>
      <c r="L46" s="19"/>
      <c r="M46" s="20">
        <v>1</v>
      </c>
      <c r="N46" s="21"/>
      <c r="O46" s="21"/>
      <c r="P46" s="22"/>
      <c r="Q46" s="23">
        <v>2</v>
      </c>
      <c r="R46" s="24" t="s">
        <v>61</v>
      </c>
      <c r="S46" s="80"/>
      <c r="T46" s="83"/>
      <c r="U46" s="82"/>
      <c r="V46" s="25"/>
      <c r="W46" s="26"/>
      <c r="X46" s="27"/>
      <c r="Y46" s="80"/>
      <c r="Z46" s="107"/>
      <c r="AA46" s="105"/>
      <c r="AB46" s="28" t="s">
        <v>126</v>
      </c>
      <c r="AC46" s="65" t="s">
        <v>127</v>
      </c>
      <c r="AD46" s="120" t="s">
        <v>128</v>
      </c>
    </row>
    <row r="47" spans="1:30" s="14" customFormat="1">
      <c r="A47" s="388" t="s">
        <v>70</v>
      </c>
      <c r="B47" s="389"/>
      <c r="C47" s="32">
        <f t="shared" ref="C47:L47" si="9">SUMIF(C45:C46,"=x",$M45:$M46)+SUMIF(C45:C46,"=x",$N45:$N46)+SUMIF(C45:C46,"=x",$O45:$O46)+SUMIF(C45:C46,"=x",$P45:$P46)</f>
        <v>0</v>
      </c>
      <c r="D47" s="33">
        <f t="shared" si="9"/>
        <v>0</v>
      </c>
      <c r="E47" s="33">
        <f t="shared" si="9"/>
        <v>0</v>
      </c>
      <c r="F47" s="33">
        <f t="shared" si="9"/>
        <v>0</v>
      </c>
      <c r="G47" s="33">
        <v>1</v>
      </c>
      <c r="H47" s="33">
        <f t="shared" si="9"/>
        <v>0</v>
      </c>
      <c r="I47" s="33">
        <f t="shared" si="9"/>
        <v>0</v>
      </c>
      <c r="J47" s="33">
        <f t="shared" si="9"/>
        <v>0</v>
      </c>
      <c r="K47" s="33">
        <f t="shared" si="9"/>
        <v>0</v>
      </c>
      <c r="L47" s="33">
        <f t="shared" si="9"/>
        <v>0</v>
      </c>
      <c r="M47" s="421">
        <f>SUM(C47:L47)</f>
        <v>1</v>
      </c>
      <c r="N47" s="422"/>
      <c r="O47" s="422"/>
      <c r="P47" s="422"/>
      <c r="Q47" s="422"/>
      <c r="R47" s="423"/>
      <c r="S47" s="223"/>
      <c r="T47" s="224"/>
      <c r="U47" s="224"/>
      <c r="V47" s="224"/>
      <c r="W47" s="224"/>
      <c r="X47" s="224"/>
      <c r="Y47" s="224"/>
      <c r="Z47" s="224"/>
      <c r="AA47" s="224"/>
      <c r="AB47" s="224"/>
      <c r="AC47" s="224"/>
      <c r="AD47" s="225"/>
    </row>
    <row r="48" spans="1:30" s="14" customFormat="1">
      <c r="A48" s="396" t="s">
        <v>82</v>
      </c>
      <c r="B48" s="397"/>
      <c r="C48" s="39">
        <f>SUMIF(C45:C46,"=x",$Q45:$Q46)</f>
        <v>0</v>
      </c>
      <c r="D48" s="234">
        <f>SUMIF(D45:D46,"=x",$Q45:$Q46)</f>
        <v>0</v>
      </c>
      <c r="E48" s="234">
        <f>SUMIF(E45:E46,"=x",$Q45:$Q46)</f>
        <v>0</v>
      </c>
      <c r="F48" s="234">
        <f>SUMIF(F45:F46,"=x",$Q45:$Q46)</f>
        <v>0</v>
      </c>
      <c r="G48" s="234">
        <v>2</v>
      </c>
      <c r="H48" s="234">
        <f>SUMIF(H45:H46,"=x",$Q45:$Q46)</f>
        <v>0</v>
      </c>
      <c r="I48" s="234">
        <f>SUMIF(I45:I46,"=x",$Q45:$Q46)</f>
        <v>0</v>
      </c>
      <c r="J48" s="234">
        <f>SUMIF(J45:J46,"=x",$Q45:$Q46)</f>
        <v>0</v>
      </c>
      <c r="K48" s="234">
        <f>SUMIF(K45:K46,"=x",$Q45:$Q46)</f>
        <v>0</v>
      </c>
      <c r="L48" s="234">
        <f>SUMIF(L45:L46,"=x",$Q45:$Q46)</f>
        <v>0</v>
      </c>
      <c r="M48" s="398">
        <f>SUM(C48:L48)</f>
        <v>2</v>
      </c>
      <c r="N48" s="427"/>
      <c r="O48" s="427"/>
      <c r="P48" s="427"/>
      <c r="Q48" s="427"/>
      <c r="R48" s="428"/>
      <c r="S48" s="227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9"/>
    </row>
    <row r="49" spans="1:30" s="14" customFormat="1">
      <c r="A49" s="402" t="s">
        <v>72</v>
      </c>
      <c r="B49" s="403"/>
      <c r="C49" s="40">
        <f t="shared" ref="C49:L49" si="10">SUMPRODUCT(--(C45:C46="x"),--($R45:$R46="K(5)"))</f>
        <v>0</v>
      </c>
      <c r="D49" s="34">
        <f t="shared" si="10"/>
        <v>0</v>
      </c>
      <c r="E49" s="34">
        <f t="shared" si="10"/>
        <v>0</v>
      </c>
      <c r="F49" s="34">
        <f t="shared" si="10"/>
        <v>0</v>
      </c>
      <c r="G49" s="34">
        <f t="shared" si="10"/>
        <v>0</v>
      </c>
      <c r="H49" s="34">
        <f t="shared" si="10"/>
        <v>0</v>
      </c>
      <c r="I49" s="34">
        <f t="shared" si="10"/>
        <v>0</v>
      </c>
      <c r="J49" s="34">
        <f t="shared" si="10"/>
        <v>0</v>
      </c>
      <c r="K49" s="34">
        <f t="shared" si="10"/>
        <v>0</v>
      </c>
      <c r="L49" s="34">
        <f t="shared" si="10"/>
        <v>0</v>
      </c>
      <c r="M49" s="404">
        <f>SUM(C49:L49)</f>
        <v>0</v>
      </c>
      <c r="N49" s="405"/>
      <c r="O49" s="405"/>
      <c r="P49" s="405"/>
      <c r="Q49" s="405"/>
      <c r="R49" s="406"/>
      <c r="S49" s="227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9"/>
    </row>
    <row r="50" spans="1:30" s="14" customFormat="1">
      <c r="A50" s="9" t="s">
        <v>129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36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36"/>
    </row>
    <row r="51" spans="1:30" s="14" customFormat="1" ht="13.5" thickBot="1">
      <c r="A51" s="268" t="s">
        <v>130</v>
      </c>
      <c r="B51" s="277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36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36"/>
    </row>
    <row r="52" spans="1:30" s="14" customFormat="1">
      <c r="A52" s="293" t="s">
        <v>131</v>
      </c>
      <c r="B52" s="291" t="s">
        <v>132</v>
      </c>
      <c r="C52" s="16"/>
      <c r="D52" s="17"/>
      <c r="E52" s="21" t="s">
        <v>25</v>
      </c>
      <c r="F52" s="21"/>
      <c r="G52" s="21"/>
      <c r="H52" s="21"/>
      <c r="I52" s="21"/>
      <c r="J52" s="21"/>
      <c r="K52" s="21"/>
      <c r="L52" s="21"/>
      <c r="M52" s="20">
        <v>2</v>
      </c>
      <c r="N52" s="21">
        <v>3</v>
      </c>
      <c r="O52" s="21"/>
      <c r="P52" s="22"/>
      <c r="Q52" s="23">
        <v>5</v>
      </c>
      <c r="R52" s="43" t="s">
        <v>93</v>
      </c>
      <c r="S52" s="80"/>
      <c r="T52" s="86"/>
      <c r="U52" s="82"/>
      <c r="V52" s="80"/>
      <c r="W52" s="86"/>
      <c r="X52" s="82"/>
      <c r="Y52" s="80"/>
      <c r="Z52" s="107"/>
      <c r="AA52" s="105"/>
      <c r="AB52" s="73" t="s">
        <v>133</v>
      </c>
      <c r="AC52" s="123" t="s">
        <v>134</v>
      </c>
      <c r="AD52" s="44" t="s">
        <v>135</v>
      </c>
    </row>
    <row r="53" spans="1:30" s="14" customFormat="1">
      <c r="A53" s="29" t="s">
        <v>136</v>
      </c>
      <c r="B53" s="28" t="s">
        <v>137</v>
      </c>
      <c r="C53" s="16"/>
      <c r="D53" s="17"/>
      <c r="E53" s="21"/>
      <c r="F53" s="21" t="s">
        <v>25</v>
      </c>
      <c r="G53" s="21"/>
      <c r="H53" s="21"/>
      <c r="I53" s="21"/>
      <c r="J53" s="21"/>
      <c r="K53" s="21"/>
      <c r="L53" s="21"/>
      <c r="M53" s="20">
        <v>2</v>
      </c>
      <c r="N53" s="21">
        <v>3</v>
      </c>
      <c r="O53" s="21"/>
      <c r="P53" s="22"/>
      <c r="Q53" s="23">
        <v>5</v>
      </c>
      <c r="R53" s="43" t="s">
        <v>93</v>
      </c>
      <c r="S53" s="80"/>
      <c r="T53" s="86"/>
      <c r="U53" s="82"/>
      <c r="V53" s="80"/>
      <c r="W53" s="86"/>
      <c r="X53" s="82"/>
      <c r="Y53" s="80"/>
      <c r="Z53" s="107"/>
      <c r="AA53" s="105"/>
      <c r="AB53" s="73" t="s">
        <v>133</v>
      </c>
      <c r="AC53" s="123" t="s">
        <v>134</v>
      </c>
      <c r="AD53" s="44" t="s">
        <v>138</v>
      </c>
    </row>
    <row r="54" spans="1:30" s="14" customFormat="1">
      <c r="A54" s="45" t="s">
        <v>139</v>
      </c>
      <c r="B54" s="46" t="s">
        <v>140</v>
      </c>
      <c r="C54" s="16"/>
      <c r="D54" s="17"/>
      <c r="E54" s="21"/>
      <c r="F54" s="21"/>
      <c r="G54" s="17"/>
      <c r="H54" s="17"/>
      <c r="I54" s="21" t="s">
        <v>25</v>
      </c>
      <c r="J54" s="21"/>
      <c r="K54" s="21"/>
      <c r="L54" s="21"/>
      <c r="M54" s="20"/>
      <c r="N54" s="21"/>
      <c r="O54" s="21">
        <v>3</v>
      </c>
      <c r="P54" s="22"/>
      <c r="Q54" s="23">
        <v>3</v>
      </c>
      <c r="R54" s="24" t="s">
        <v>27</v>
      </c>
      <c r="S54" s="80"/>
      <c r="T54" s="86"/>
      <c r="U54" s="82"/>
      <c r="V54" s="80"/>
      <c r="W54" s="86"/>
      <c r="X54" s="82"/>
      <c r="Y54" s="80"/>
      <c r="Z54" s="107"/>
      <c r="AA54" s="105"/>
      <c r="AB54" s="114" t="s">
        <v>52</v>
      </c>
      <c r="AC54" s="125" t="s">
        <v>53</v>
      </c>
      <c r="AD54" s="126" t="s">
        <v>141</v>
      </c>
    </row>
    <row r="55" spans="1:30" s="14" customFormat="1">
      <c r="A55" s="45" t="s">
        <v>142</v>
      </c>
      <c r="B55" s="46" t="s">
        <v>143</v>
      </c>
      <c r="C55" s="16"/>
      <c r="D55" s="17"/>
      <c r="E55" s="21"/>
      <c r="F55" s="21"/>
      <c r="G55" s="17"/>
      <c r="H55" s="17"/>
      <c r="I55" s="21"/>
      <c r="J55" s="21" t="s">
        <v>25</v>
      </c>
      <c r="K55" s="21"/>
      <c r="L55" s="21"/>
      <c r="M55" s="20"/>
      <c r="N55" s="21"/>
      <c r="O55" s="21">
        <v>3</v>
      </c>
      <c r="P55" s="22"/>
      <c r="Q55" s="23">
        <v>3</v>
      </c>
      <c r="R55" s="24" t="s">
        <v>27</v>
      </c>
      <c r="S55" s="47" t="s">
        <v>144</v>
      </c>
      <c r="T55" s="91" t="s">
        <v>136</v>
      </c>
      <c r="U55" s="48" t="s">
        <v>137</v>
      </c>
      <c r="V55" s="80"/>
      <c r="W55" s="86"/>
      <c r="X55" s="82"/>
      <c r="Y55" s="80"/>
      <c r="Z55" s="107"/>
      <c r="AA55" s="105"/>
      <c r="AB55" s="114" t="s">
        <v>52</v>
      </c>
      <c r="AC55" s="125" t="s">
        <v>53</v>
      </c>
      <c r="AD55" s="126" t="s">
        <v>145</v>
      </c>
    </row>
    <row r="56" spans="1:30" s="14" customFormat="1">
      <c r="A56" s="45" t="s">
        <v>146</v>
      </c>
      <c r="B56" s="28" t="s">
        <v>147</v>
      </c>
      <c r="C56" s="16"/>
      <c r="D56" s="17"/>
      <c r="E56" s="17" t="s">
        <v>25</v>
      </c>
      <c r="F56" s="17"/>
      <c r="G56" s="17"/>
      <c r="H56" s="17"/>
      <c r="I56" s="21"/>
      <c r="J56" s="21"/>
      <c r="K56" s="21"/>
      <c r="L56" s="21"/>
      <c r="M56" s="20">
        <v>1</v>
      </c>
      <c r="N56" s="21">
        <v>2</v>
      </c>
      <c r="O56" s="21"/>
      <c r="P56" s="22"/>
      <c r="Q56" s="23">
        <v>4</v>
      </c>
      <c r="R56" s="24" t="s">
        <v>93</v>
      </c>
      <c r="S56" s="84"/>
      <c r="T56" s="87"/>
      <c r="U56" s="85"/>
      <c r="V56" s="84"/>
      <c r="W56" s="87"/>
      <c r="X56" s="85"/>
      <c r="Y56" s="80"/>
      <c r="Z56" s="107"/>
      <c r="AA56" s="105"/>
      <c r="AB56" s="73" t="s">
        <v>57</v>
      </c>
      <c r="AC56" s="123" t="s">
        <v>148</v>
      </c>
      <c r="AD56" s="49" t="s">
        <v>149</v>
      </c>
    </row>
    <row r="57" spans="1:30" s="14" customFormat="1">
      <c r="A57" s="45" t="s">
        <v>150</v>
      </c>
      <c r="B57" s="28" t="s">
        <v>151</v>
      </c>
      <c r="C57" s="16"/>
      <c r="D57" s="17"/>
      <c r="E57" s="17"/>
      <c r="F57" s="17" t="s">
        <v>25</v>
      </c>
      <c r="G57" s="17"/>
      <c r="H57" s="17"/>
      <c r="I57" s="21"/>
      <c r="J57" s="21"/>
      <c r="K57" s="21"/>
      <c r="L57" s="21"/>
      <c r="M57" s="20">
        <v>2</v>
      </c>
      <c r="N57" s="21">
        <v>2</v>
      </c>
      <c r="O57" s="21"/>
      <c r="P57" s="22"/>
      <c r="Q57" s="23">
        <v>4</v>
      </c>
      <c r="R57" s="24" t="s">
        <v>93</v>
      </c>
      <c r="S57" s="84"/>
      <c r="T57" s="87"/>
      <c r="U57" s="85"/>
      <c r="V57" s="84"/>
      <c r="W57" s="87"/>
      <c r="X57" s="85"/>
      <c r="Y57" s="80"/>
      <c r="Z57" s="107"/>
      <c r="AA57" s="105"/>
      <c r="AB57" s="73" t="s">
        <v>152</v>
      </c>
      <c r="AC57" s="123" t="s">
        <v>148</v>
      </c>
      <c r="AD57" s="49" t="s">
        <v>153</v>
      </c>
    </row>
    <row r="58" spans="1:30" s="14" customFormat="1">
      <c r="A58" s="45" t="s">
        <v>154</v>
      </c>
      <c r="B58" s="28" t="s">
        <v>155</v>
      </c>
      <c r="C58" s="16"/>
      <c r="D58" s="17"/>
      <c r="E58" s="17"/>
      <c r="F58" s="17" t="s">
        <v>25</v>
      </c>
      <c r="G58" s="17"/>
      <c r="H58" s="17"/>
      <c r="I58" s="21"/>
      <c r="J58" s="21"/>
      <c r="K58" s="21"/>
      <c r="L58" s="21"/>
      <c r="M58" s="20"/>
      <c r="N58" s="21"/>
      <c r="O58" s="21">
        <v>4</v>
      </c>
      <c r="P58" s="22"/>
      <c r="Q58" s="23">
        <v>4</v>
      </c>
      <c r="R58" s="24" t="s">
        <v>27</v>
      </c>
      <c r="S58" s="84"/>
      <c r="T58" s="87"/>
      <c r="U58" s="85"/>
      <c r="V58" s="84"/>
      <c r="W58" s="87"/>
      <c r="X58" s="85"/>
      <c r="Y58" s="80"/>
      <c r="Z58" s="107"/>
      <c r="AA58" s="105"/>
      <c r="AB58" s="73" t="s">
        <v>57</v>
      </c>
      <c r="AC58" s="123" t="s">
        <v>148</v>
      </c>
      <c r="AD58" s="44" t="s">
        <v>156</v>
      </c>
    </row>
    <row r="59" spans="1:30" s="14" customFormat="1">
      <c r="A59" s="45" t="s">
        <v>157</v>
      </c>
      <c r="B59" s="28" t="s">
        <v>158</v>
      </c>
      <c r="C59" s="16"/>
      <c r="D59" s="17"/>
      <c r="E59" s="17"/>
      <c r="F59" s="17"/>
      <c r="G59" s="17" t="s">
        <v>25</v>
      </c>
      <c r="H59" s="17"/>
      <c r="I59" s="21"/>
      <c r="J59" s="21"/>
      <c r="K59" s="21"/>
      <c r="L59" s="21"/>
      <c r="M59" s="20">
        <v>3</v>
      </c>
      <c r="N59" s="21"/>
      <c r="O59" s="21"/>
      <c r="P59" s="22"/>
      <c r="Q59" s="23">
        <v>4</v>
      </c>
      <c r="R59" s="24" t="s">
        <v>93</v>
      </c>
      <c r="S59" s="84"/>
      <c r="T59" s="87"/>
      <c r="U59" s="85"/>
      <c r="V59" s="84"/>
      <c r="W59" s="87"/>
      <c r="X59" s="85"/>
      <c r="Y59" s="80"/>
      <c r="Z59" s="107"/>
      <c r="AA59" s="105"/>
      <c r="AB59" s="73" t="s">
        <v>159</v>
      </c>
      <c r="AC59" s="123" t="s">
        <v>160</v>
      </c>
      <c r="AD59" s="122" t="s">
        <v>161</v>
      </c>
    </row>
    <row r="60" spans="1:30" s="14" customFormat="1">
      <c r="A60" s="45" t="s">
        <v>162</v>
      </c>
      <c r="B60" s="28" t="s">
        <v>163</v>
      </c>
      <c r="C60" s="16"/>
      <c r="D60" s="17"/>
      <c r="E60" s="17" t="s">
        <v>25</v>
      </c>
      <c r="F60" s="17"/>
      <c r="G60" s="17"/>
      <c r="H60" s="17"/>
      <c r="I60" s="21"/>
      <c r="J60" s="21"/>
      <c r="K60" s="21"/>
      <c r="L60" s="21"/>
      <c r="M60" s="20">
        <v>2</v>
      </c>
      <c r="N60" s="21"/>
      <c r="O60" s="21"/>
      <c r="P60" s="22"/>
      <c r="Q60" s="23">
        <v>3</v>
      </c>
      <c r="R60" s="24" t="s">
        <v>93</v>
      </c>
      <c r="S60" s="84"/>
      <c r="T60" s="87"/>
      <c r="U60" s="85"/>
      <c r="V60" s="84"/>
      <c r="W60" s="87"/>
      <c r="X60" s="85"/>
      <c r="Y60" s="80"/>
      <c r="Z60" s="107"/>
      <c r="AA60" s="105"/>
      <c r="AB60" s="73" t="s">
        <v>164</v>
      </c>
      <c r="AC60" s="123" t="s">
        <v>165</v>
      </c>
      <c r="AD60" s="44" t="s">
        <v>166</v>
      </c>
    </row>
    <row r="61" spans="1:30" s="14" customFormat="1">
      <c r="A61" s="45" t="s">
        <v>167</v>
      </c>
      <c r="B61" s="28" t="s">
        <v>168</v>
      </c>
      <c r="C61" s="16"/>
      <c r="D61" s="17"/>
      <c r="E61" s="17"/>
      <c r="F61" s="17" t="s">
        <v>25</v>
      </c>
      <c r="G61" s="17"/>
      <c r="H61" s="17"/>
      <c r="I61" s="21"/>
      <c r="J61" s="21"/>
      <c r="K61" s="21"/>
      <c r="L61" s="21"/>
      <c r="M61" s="20">
        <v>2</v>
      </c>
      <c r="N61" s="21"/>
      <c r="O61" s="21"/>
      <c r="P61" s="22"/>
      <c r="Q61" s="23">
        <v>3</v>
      </c>
      <c r="R61" s="24" t="s">
        <v>93</v>
      </c>
      <c r="S61" s="84"/>
      <c r="T61" s="87"/>
      <c r="U61" s="85"/>
      <c r="V61" s="84"/>
      <c r="W61" s="87"/>
      <c r="X61" s="85"/>
      <c r="Y61" s="80"/>
      <c r="Z61" s="107"/>
      <c r="AA61" s="105"/>
      <c r="AB61" s="73" t="s">
        <v>169</v>
      </c>
      <c r="AC61" s="123" t="s">
        <v>165</v>
      </c>
      <c r="AD61" s="44" t="s">
        <v>170</v>
      </c>
    </row>
    <row r="62" spans="1:30" s="14" customFormat="1">
      <c r="A62" s="28" t="s">
        <v>171</v>
      </c>
      <c r="B62" s="296" t="s">
        <v>172</v>
      </c>
      <c r="C62" s="16"/>
      <c r="D62" s="17"/>
      <c r="E62" s="17"/>
      <c r="F62" s="17"/>
      <c r="G62" s="17" t="s">
        <v>25</v>
      </c>
      <c r="H62" s="17"/>
      <c r="I62" s="21"/>
      <c r="J62" s="21"/>
      <c r="K62" s="21"/>
      <c r="L62" s="21"/>
      <c r="M62" s="20"/>
      <c r="N62" s="21">
        <v>3</v>
      </c>
      <c r="O62" s="21"/>
      <c r="P62" s="22"/>
      <c r="Q62" s="23">
        <v>3</v>
      </c>
      <c r="R62" s="24" t="s">
        <v>27</v>
      </c>
      <c r="S62" s="84" t="s">
        <v>16</v>
      </c>
      <c r="T62" s="50" t="s">
        <v>162</v>
      </c>
      <c r="U62" s="89" t="s">
        <v>163</v>
      </c>
      <c r="V62" s="84"/>
      <c r="W62" s="87"/>
      <c r="X62" s="85"/>
      <c r="Y62" s="80"/>
      <c r="Z62" s="107"/>
      <c r="AA62" s="105"/>
      <c r="AB62" s="115" t="s">
        <v>169</v>
      </c>
      <c r="AC62" s="115" t="s">
        <v>165</v>
      </c>
      <c r="AD62" s="98" t="s">
        <v>173</v>
      </c>
    </row>
    <row r="63" spans="1:30" s="14" customFormat="1">
      <c r="A63" s="51" t="s">
        <v>174</v>
      </c>
      <c r="B63" s="297" t="s">
        <v>175</v>
      </c>
      <c r="C63" s="16"/>
      <c r="D63" s="17"/>
      <c r="E63" s="17"/>
      <c r="F63" s="17"/>
      <c r="G63" s="17"/>
      <c r="H63" s="17" t="s">
        <v>25</v>
      </c>
      <c r="I63" s="21"/>
      <c r="J63" s="21"/>
      <c r="K63" s="21"/>
      <c r="L63" s="21"/>
      <c r="M63" s="20"/>
      <c r="N63" s="21">
        <v>2</v>
      </c>
      <c r="O63" s="21"/>
      <c r="P63" s="22"/>
      <c r="Q63" s="23">
        <v>2</v>
      </c>
      <c r="R63" s="24" t="s">
        <v>27</v>
      </c>
      <c r="S63" s="84"/>
      <c r="T63" s="87"/>
      <c r="U63" s="85"/>
      <c r="V63" s="84"/>
      <c r="W63" s="87"/>
      <c r="X63" s="85"/>
      <c r="Y63" s="80"/>
      <c r="Z63" s="107"/>
      <c r="AA63" s="105"/>
      <c r="AB63" s="115" t="s">
        <v>176</v>
      </c>
      <c r="AC63" s="115" t="s">
        <v>177</v>
      </c>
      <c r="AD63" s="98" t="s">
        <v>178</v>
      </c>
    </row>
    <row r="64" spans="1:30" s="14" customFormat="1">
      <c r="A64" s="51" t="s">
        <v>179</v>
      </c>
      <c r="B64" s="297" t="s">
        <v>180</v>
      </c>
      <c r="C64" s="16"/>
      <c r="D64" s="17"/>
      <c r="E64" s="17"/>
      <c r="F64" s="17"/>
      <c r="G64" s="17"/>
      <c r="H64" s="17" t="s">
        <v>25</v>
      </c>
      <c r="I64" s="21"/>
      <c r="J64" s="21"/>
      <c r="K64" s="21"/>
      <c r="L64" s="21"/>
      <c r="M64" s="20"/>
      <c r="N64" s="21">
        <v>2</v>
      </c>
      <c r="O64" s="21"/>
      <c r="P64" s="22"/>
      <c r="Q64" s="23">
        <v>2</v>
      </c>
      <c r="R64" s="24" t="s">
        <v>27</v>
      </c>
      <c r="S64" s="84"/>
      <c r="T64" s="87"/>
      <c r="U64" s="85"/>
      <c r="V64" s="84"/>
      <c r="W64" s="87"/>
      <c r="X64" s="85"/>
      <c r="Y64" s="80"/>
      <c r="Z64" s="107"/>
      <c r="AA64" s="105"/>
      <c r="AB64" s="115" t="s">
        <v>181</v>
      </c>
      <c r="AC64" s="115" t="s">
        <v>182</v>
      </c>
      <c r="AD64" s="98" t="s">
        <v>183</v>
      </c>
    </row>
    <row r="65" spans="1:30" s="14" customFormat="1">
      <c r="A65" s="28" t="s">
        <v>184</v>
      </c>
      <c r="B65" s="28" t="s">
        <v>185</v>
      </c>
      <c r="C65" s="16"/>
      <c r="D65" s="17"/>
      <c r="E65" s="17"/>
      <c r="F65" s="17"/>
      <c r="G65" s="17"/>
      <c r="H65" s="17"/>
      <c r="I65" s="21" t="s">
        <v>25</v>
      </c>
      <c r="J65" s="21"/>
      <c r="K65" s="21"/>
      <c r="L65" s="21"/>
      <c r="M65" s="20">
        <v>2</v>
      </c>
      <c r="N65" s="21"/>
      <c r="O65" s="21"/>
      <c r="P65" s="22"/>
      <c r="Q65" s="23">
        <v>2</v>
      </c>
      <c r="R65" s="24" t="s">
        <v>93</v>
      </c>
      <c r="S65" s="84"/>
      <c r="T65" s="87"/>
      <c r="U65" s="85"/>
      <c r="V65" s="84"/>
      <c r="W65" s="87"/>
      <c r="X65" s="85"/>
      <c r="Y65" s="80"/>
      <c r="Z65" s="107"/>
      <c r="AA65" s="105"/>
      <c r="AB65" s="73" t="s">
        <v>186</v>
      </c>
      <c r="AC65" s="123" t="s">
        <v>177</v>
      </c>
      <c r="AD65" s="52" t="s">
        <v>187</v>
      </c>
    </row>
    <row r="66" spans="1:30" s="14" customFormat="1">
      <c r="A66" s="28" t="s">
        <v>188</v>
      </c>
      <c r="B66" s="28" t="s">
        <v>189</v>
      </c>
      <c r="C66" s="16"/>
      <c r="D66" s="17"/>
      <c r="E66" s="17"/>
      <c r="F66" s="17"/>
      <c r="G66" s="17"/>
      <c r="H66" s="17"/>
      <c r="I66" s="21" t="s">
        <v>25</v>
      </c>
      <c r="J66" s="21"/>
      <c r="K66" s="21"/>
      <c r="L66" s="21"/>
      <c r="M66" s="20">
        <v>2</v>
      </c>
      <c r="N66" s="21"/>
      <c r="O66" s="21"/>
      <c r="P66" s="22"/>
      <c r="Q66" s="23">
        <v>2</v>
      </c>
      <c r="R66" s="24" t="s">
        <v>93</v>
      </c>
      <c r="S66" s="84"/>
      <c r="T66" s="87"/>
      <c r="U66" s="85"/>
      <c r="V66" s="84"/>
      <c r="W66" s="87"/>
      <c r="X66" s="85"/>
      <c r="Y66" s="80"/>
      <c r="Z66" s="107"/>
      <c r="AA66" s="105"/>
      <c r="AB66" s="73" t="s">
        <v>190</v>
      </c>
      <c r="AC66" s="123" t="s">
        <v>182</v>
      </c>
      <c r="AD66" s="49" t="s">
        <v>191</v>
      </c>
    </row>
    <row r="67" spans="1:30" s="14" customFormat="1">
      <c r="A67" s="28" t="s">
        <v>192</v>
      </c>
      <c r="B67" s="28" t="s">
        <v>193</v>
      </c>
      <c r="C67" s="16"/>
      <c r="D67" s="17"/>
      <c r="E67" s="17"/>
      <c r="F67" s="17"/>
      <c r="G67" s="17"/>
      <c r="H67" s="17"/>
      <c r="I67" s="21"/>
      <c r="J67" s="21" t="s">
        <v>25</v>
      </c>
      <c r="K67" s="21"/>
      <c r="L67" s="21"/>
      <c r="M67" s="20"/>
      <c r="N67" s="21">
        <v>1</v>
      </c>
      <c r="O67" s="21"/>
      <c r="P67" s="22"/>
      <c r="Q67" s="23">
        <v>1</v>
      </c>
      <c r="R67" s="24" t="s">
        <v>27</v>
      </c>
      <c r="S67" s="84"/>
      <c r="T67" s="87"/>
      <c r="U67" s="85"/>
      <c r="V67" s="84"/>
      <c r="W67" s="87"/>
      <c r="X67" s="85"/>
      <c r="Y67" s="80"/>
      <c r="Z67" s="107"/>
      <c r="AA67" s="105"/>
      <c r="AB67" s="73" t="s">
        <v>190</v>
      </c>
      <c r="AC67" s="123" t="s">
        <v>182</v>
      </c>
      <c r="AD67" s="53" t="s">
        <v>194</v>
      </c>
    </row>
    <row r="68" spans="1:30" s="14" customFormat="1">
      <c r="A68" s="28" t="s">
        <v>195</v>
      </c>
      <c r="B68" s="28" t="s">
        <v>196</v>
      </c>
      <c r="C68" s="16"/>
      <c r="D68" s="17"/>
      <c r="E68" s="17" t="s">
        <v>25</v>
      </c>
      <c r="F68" s="17"/>
      <c r="G68" s="17"/>
      <c r="H68" s="17"/>
      <c r="I68" s="21"/>
      <c r="J68" s="21"/>
      <c r="K68" s="21"/>
      <c r="L68" s="21"/>
      <c r="M68" s="20">
        <v>2</v>
      </c>
      <c r="N68" s="21"/>
      <c r="O68" s="21">
        <v>1</v>
      </c>
      <c r="P68" s="22"/>
      <c r="Q68" s="23">
        <v>5</v>
      </c>
      <c r="R68" s="24" t="s">
        <v>27</v>
      </c>
      <c r="S68" s="84"/>
      <c r="T68" s="87"/>
      <c r="U68" s="85"/>
      <c r="V68" s="84"/>
      <c r="W68" s="87"/>
      <c r="X68" s="85"/>
      <c r="Y68" s="80"/>
      <c r="Z68" s="107"/>
      <c r="AA68" s="105"/>
      <c r="AB68" s="73" t="s">
        <v>77</v>
      </c>
      <c r="AC68" s="123" t="s">
        <v>37</v>
      </c>
      <c r="AD68" s="120" t="s">
        <v>197</v>
      </c>
    </row>
    <row r="69" spans="1:30" s="14" customFormat="1">
      <c r="A69" s="28" t="s">
        <v>198</v>
      </c>
      <c r="B69" s="28" t="s">
        <v>199</v>
      </c>
      <c r="C69" s="16"/>
      <c r="D69" s="17"/>
      <c r="E69" s="17"/>
      <c r="F69" s="17" t="s">
        <v>25</v>
      </c>
      <c r="G69" s="17"/>
      <c r="H69" s="17"/>
      <c r="I69" s="21"/>
      <c r="J69" s="21"/>
      <c r="K69" s="21"/>
      <c r="L69" s="21"/>
      <c r="M69" s="20">
        <v>2</v>
      </c>
      <c r="N69" s="21"/>
      <c r="O69" s="21">
        <v>1</v>
      </c>
      <c r="P69" s="22"/>
      <c r="Q69" s="23">
        <v>4</v>
      </c>
      <c r="R69" s="24" t="s">
        <v>27</v>
      </c>
      <c r="S69" s="84"/>
      <c r="T69" s="87"/>
      <c r="U69" s="85"/>
      <c r="V69" s="84"/>
      <c r="W69" s="87"/>
      <c r="X69" s="85"/>
      <c r="Y69" s="80"/>
      <c r="Z69" s="107"/>
      <c r="AA69" s="105"/>
      <c r="AB69" s="73" t="s">
        <v>200</v>
      </c>
      <c r="AC69" s="127" t="s">
        <v>201</v>
      </c>
      <c r="AD69" s="120" t="s">
        <v>202</v>
      </c>
    </row>
    <row r="70" spans="1:30" s="14" customFormat="1">
      <c r="A70" s="28" t="s">
        <v>203</v>
      </c>
      <c r="B70" s="28" t="s">
        <v>204</v>
      </c>
      <c r="C70" s="16"/>
      <c r="D70" s="17"/>
      <c r="E70" s="17"/>
      <c r="F70" s="21" t="s">
        <v>25</v>
      </c>
      <c r="G70" s="17"/>
      <c r="H70" s="17"/>
      <c r="I70" s="21"/>
      <c r="J70" s="21"/>
      <c r="K70" s="21"/>
      <c r="L70" s="21"/>
      <c r="M70" s="20"/>
      <c r="N70" s="21">
        <v>1</v>
      </c>
      <c r="O70" s="21"/>
      <c r="P70" s="22"/>
      <c r="Q70" s="23">
        <v>1</v>
      </c>
      <c r="R70" s="24" t="s">
        <v>66</v>
      </c>
      <c r="S70" s="84"/>
      <c r="T70" s="87"/>
      <c r="U70" s="85"/>
      <c r="V70" s="84"/>
      <c r="W70" s="87"/>
      <c r="X70" s="85"/>
      <c r="Y70" s="80"/>
      <c r="Z70" s="107"/>
      <c r="AA70" s="105"/>
      <c r="AB70" s="73" t="s">
        <v>45</v>
      </c>
      <c r="AC70" s="123" t="s">
        <v>37</v>
      </c>
      <c r="AD70" s="120" t="s">
        <v>205</v>
      </c>
    </row>
    <row r="71" spans="1:30" s="14" customFormat="1" ht="13.5" thickBot="1">
      <c r="A71" s="292" t="s">
        <v>206</v>
      </c>
      <c r="B71" s="292" t="s">
        <v>207</v>
      </c>
      <c r="C71" s="16"/>
      <c r="D71" s="17"/>
      <c r="E71" s="17"/>
      <c r="F71" s="17"/>
      <c r="G71" s="17"/>
      <c r="H71" s="17"/>
      <c r="I71" s="21"/>
      <c r="J71" s="21"/>
      <c r="K71" s="21" t="s">
        <v>25</v>
      </c>
      <c r="L71" s="21"/>
      <c r="M71" s="20">
        <v>2</v>
      </c>
      <c r="N71" s="21">
        <v>2</v>
      </c>
      <c r="O71" s="21"/>
      <c r="P71" s="22"/>
      <c r="Q71" s="23">
        <v>5</v>
      </c>
      <c r="R71" s="24" t="s">
        <v>27</v>
      </c>
      <c r="S71" s="88"/>
      <c r="T71" s="92"/>
      <c r="U71" s="90"/>
      <c r="V71" s="80"/>
      <c r="W71" s="86"/>
      <c r="X71" s="82"/>
      <c r="Y71" s="80"/>
      <c r="Z71" s="107"/>
      <c r="AA71" s="105"/>
      <c r="AB71" s="73" t="s">
        <v>28</v>
      </c>
      <c r="AC71" s="123" t="s">
        <v>29</v>
      </c>
      <c r="AD71" s="120" t="s">
        <v>208</v>
      </c>
    </row>
    <row r="72" spans="1:30" s="14" customFormat="1">
      <c r="A72" s="388" t="s">
        <v>70</v>
      </c>
      <c r="B72" s="389"/>
      <c r="C72" s="32">
        <f>SUMIF(C52:C71,"=x",$M52:$M71)+SUMIF(C52:C71,"=x",$N52:$N71)+SUMIF(C52:C71,"=x",$O52:$O71)+SUMIF(C52:C71,"=x",$P52:$P71)</f>
        <v>0</v>
      </c>
      <c r="D72" s="33">
        <f t="shared" ref="D72:L72" si="11">SUMIF(D52:D71,"=x",$M52:$M71)+SUMIF(D52:D71,"=x",$N52:$N71)+SUMIF(D52:D71,"=x",$O52:$O71)+SUMIF(D52:D71,"=x",$P52:$P71)</f>
        <v>0</v>
      </c>
      <c r="E72" s="33">
        <f t="shared" si="11"/>
        <v>13</v>
      </c>
      <c r="F72" s="33">
        <f t="shared" si="11"/>
        <v>19</v>
      </c>
      <c r="G72" s="33">
        <f t="shared" si="11"/>
        <v>6</v>
      </c>
      <c r="H72" s="33">
        <f t="shared" si="11"/>
        <v>4</v>
      </c>
      <c r="I72" s="33">
        <f t="shared" si="11"/>
        <v>7</v>
      </c>
      <c r="J72" s="33">
        <f t="shared" si="11"/>
        <v>4</v>
      </c>
      <c r="K72" s="33">
        <f t="shared" si="11"/>
        <v>4</v>
      </c>
      <c r="L72" s="33">
        <f t="shared" si="11"/>
        <v>0</v>
      </c>
      <c r="M72" s="421">
        <f>SUM(C72:L72)</f>
        <v>57</v>
      </c>
      <c r="N72" s="422"/>
      <c r="O72" s="422"/>
      <c r="P72" s="422"/>
      <c r="Q72" s="422"/>
      <c r="R72" s="423"/>
      <c r="S72" s="223"/>
      <c r="T72" s="224"/>
      <c r="U72" s="224"/>
      <c r="V72" s="224"/>
      <c r="W72" s="224"/>
      <c r="X72" s="224"/>
      <c r="Y72" s="224"/>
      <c r="Z72" s="224"/>
      <c r="AA72" s="224"/>
      <c r="AB72" s="224"/>
      <c r="AC72" s="224"/>
      <c r="AD72" s="225"/>
    </row>
    <row r="73" spans="1:30" s="14" customFormat="1">
      <c r="A73" s="396" t="s">
        <v>71</v>
      </c>
      <c r="B73" s="397"/>
      <c r="C73" s="39">
        <f>SUMIF(C52:C71,"=x",$Q52:$Q71)</f>
        <v>0</v>
      </c>
      <c r="D73" s="234">
        <f t="shared" ref="D73:L73" si="12">SUMIF(D52:D71,"=x",$Q52:$Q71)</f>
        <v>0</v>
      </c>
      <c r="E73" s="234">
        <f t="shared" si="12"/>
        <v>17</v>
      </c>
      <c r="F73" s="234">
        <f t="shared" si="12"/>
        <v>21</v>
      </c>
      <c r="G73" s="234">
        <f t="shared" si="12"/>
        <v>7</v>
      </c>
      <c r="H73" s="234">
        <f t="shared" si="12"/>
        <v>4</v>
      </c>
      <c r="I73" s="234">
        <f t="shared" si="12"/>
        <v>7</v>
      </c>
      <c r="J73" s="234">
        <f t="shared" si="12"/>
        <v>4</v>
      </c>
      <c r="K73" s="234">
        <f t="shared" si="12"/>
        <v>5</v>
      </c>
      <c r="L73" s="234">
        <f t="shared" si="12"/>
        <v>0</v>
      </c>
      <c r="M73" s="398">
        <f>SUM(C73:L73)</f>
        <v>65</v>
      </c>
      <c r="N73" s="427"/>
      <c r="O73" s="427"/>
      <c r="P73" s="427"/>
      <c r="Q73" s="427"/>
      <c r="R73" s="428"/>
      <c r="S73" s="227"/>
      <c r="T73" s="228"/>
      <c r="U73" s="228"/>
      <c r="V73" s="228"/>
      <c r="W73" s="228"/>
      <c r="X73" s="228"/>
      <c r="Y73" s="228"/>
      <c r="Z73" s="228"/>
      <c r="AA73" s="228"/>
      <c r="AB73" s="228"/>
      <c r="AC73" s="228"/>
      <c r="AD73" s="229"/>
    </row>
    <row r="74" spans="1:30" s="14" customFormat="1">
      <c r="A74" s="402" t="s">
        <v>72</v>
      </c>
      <c r="B74" s="403"/>
      <c r="C74" s="40">
        <f>SUMPRODUCT(--(C52:C71="x"),--($R52:$R71="K(5)"))</f>
        <v>0</v>
      </c>
      <c r="D74" s="34">
        <f t="shared" ref="D74:L74" si="13">SUMPRODUCT(--(D52:D71="x"),--($R52:$R71="K(5)"))</f>
        <v>0</v>
      </c>
      <c r="E74" s="34">
        <f t="shared" si="13"/>
        <v>3</v>
      </c>
      <c r="F74" s="34">
        <f t="shared" si="13"/>
        <v>3</v>
      </c>
      <c r="G74" s="34">
        <f t="shared" si="13"/>
        <v>1</v>
      </c>
      <c r="H74" s="34">
        <f t="shared" si="13"/>
        <v>0</v>
      </c>
      <c r="I74" s="34">
        <f t="shared" si="13"/>
        <v>2</v>
      </c>
      <c r="J74" s="34">
        <f t="shared" si="13"/>
        <v>0</v>
      </c>
      <c r="K74" s="34">
        <f t="shared" si="13"/>
        <v>0</v>
      </c>
      <c r="L74" s="34">
        <f t="shared" si="13"/>
        <v>0</v>
      </c>
      <c r="M74" s="404">
        <f>SUM(C74:L74)</f>
        <v>9</v>
      </c>
      <c r="N74" s="405"/>
      <c r="O74" s="405"/>
      <c r="P74" s="405"/>
      <c r="Q74" s="405"/>
      <c r="R74" s="406"/>
      <c r="S74" s="227"/>
      <c r="T74" s="228"/>
      <c r="U74" s="228"/>
      <c r="V74" s="228"/>
      <c r="W74" s="228"/>
      <c r="X74" s="228"/>
      <c r="Y74" s="228"/>
      <c r="Z74" s="228"/>
      <c r="AA74" s="228"/>
      <c r="AB74" s="228"/>
      <c r="AC74" s="228"/>
      <c r="AD74" s="229"/>
    </row>
    <row r="75" spans="1:30" s="14" customFormat="1" ht="13.5" thickBot="1">
      <c r="A75" s="268" t="s">
        <v>209</v>
      </c>
      <c r="B75" s="277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6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36"/>
    </row>
    <row r="76" spans="1:30" s="14" customFormat="1">
      <c r="A76" s="291" t="s">
        <v>210</v>
      </c>
      <c r="B76" s="291" t="s">
        <v>211</v>
      </c>
      <c r="C76" s="16"/>
      <c r="D76" s="17" t="s">
        <v>25</v>
      </c>
      <c r="E76" s="17"/>
      <c r="F76" s="17"/>
      <c r="G76" s="17"/>
      <c r="H76" s="17"/>
      <c r="I76" s="21"/>
      <c r="J76" s="21"/>
      <c r="K76" s="21"/>
      <c r="L76" s="21"/>
      <c r="M76" s="20">
        <v>2</v>
      </c>
      <c r="N76" s="21"/>
      <c r="O76" s="21"/>
      <c r="P76" s="22"/>
      <c r="Q76" s="23">
        <v>3</v>
      </c>
      <c r="R76" s="24" t="s">
        <v>93</v>
      </c>
      <c r="S76" s="80"/>
      <c r="T76" s="86"/>
      <c r="U76" s="82"/>
      <c r="V76" s="80"/>
      <c r="W76" s="86"/>
      <c r="X76" s="82"/>
      <c r="Y76" s="80"/>
      <c r="Z76" s="107"/>
      <c r="AA76" s="105"/>
      <c r="AB76" s="73" t="s">
        <v>36</v>
      </c>
      <c r="AC76" s="123" t="s">
        <v>37</v>
      </c>
      <c r="AD76" s="122" t="s">
        <v>212</v>
      </c>
    </row>
    <row r="77" spans="1:30" s="14" customFormat="1">
      <c r="A77" s="28" t="s">
        <v>213</v>
      </c>
      <c r="B77" s="28" t="s">
        <v>214</v>
      </c>
      <c r="C77" s="16"/>
      <c r="D77" s="17"/>
      <c r="E77" s="17"/>
      <c r="F77" s="17"/>
      <c r="G77" s="17"/>
      <c r="H77" s="17"/>
      <c r="I77" s="21" t="s">
        <v>25</v>
      </c>
      <c r="J77" s="21"/>
      <c r="K77" s="21"/>
      <c r="L77" s="21"/>
      <c r="M77" s="20">
        <v>2</v>
      </c>
      <c r="N77" s="21"/>
      <c r="O77" s="21"/>
      <c r="P77" s="22"/>
      <c r="Q77" s="23">
        <v>3</v>
      </c>
      <c r="R77" s="24" t="s">
        <v>93</v>
      </c>
      <c r="S77" s="80"/>
      <c r="T77" s="86"/>
      <c r="U77" s="82"/>
      <c r="V77" s="80"/>
      <c r="W77" s="86"/>
      <c r="X77" s="82"/>
      <c r="Y77" s="80"/>
      <c r="Z77" s="107"/>
      <c r="AA77" s="105"/>
      <c r="AB77" s="73" t="s">
        <v>133</v>
      </c>
      <c r="AC77" s="123" t="s">
        <v>134</v>
      </c>
      <c r="AD77" s="54" t="s">
        <v>215</v>
      </c>
    </row>
    <row r="78" spans="1:30" s="14" customFormat="1">
      <c r="A78" s="28" t="s">
        <v>216</v>
      </c>
      <c r="B78" s="46" t="s">
        <v>217</v>
      </c>
      <c r="C78" s="16"/>
      <c r="D78" s="17"/>
      <c r="E78" s="17"/>
      <c r="F78" s="17"/>
      <c r="G78" s="17"/>
      <c r="H78" s="17" t="s">
        <v>25</v>
      </c>
      <c r="I78" s="21"/>
      <c r="J78" s="21"/>
      <c r="K78" s="21"/>
      <c r="L78" s="21"/>
      <c r="M78" s="20">
        <v>2</v>
      </c>
      <c r="N78" s="21"/>
      <c r="O78" s="21"/>
      <c r="P78" s="22"/>
      <c r="Q78" s="23">
        <v>3</v>
      </c>
      <c r="R78" s="24" t="s">
        <v>93</v>
      </c>
      <c r="S78" s="84"/>
      <c r="T78" s="87"/>
      <c r="U78" s="85"/>
      <c r="V78" s="84"/>
      <c r="W78" s="87"/>
      <c r="X78" s="85"/>
      <c r="Y78" s="80"/>
      <c r="Z78" s="107"/>
      <c r="AA78" s="105"/>
      <c r="AB78" s="73" t="s">
        <v>159</v>
      </c>
      <c r="AC78" s="123" t="s">
        <v>160</v>
      </c>
      <c r="AD78" s="120" t="s">
        <v>218</v>
      </c>
    </row>
    <row r="79" spans="1:30" s="14" customFormat="1" ht="13.5" thickBot="1">
      <c r="A79" s="292" t="s">
        <v>219</v>
      </c>
      <c r="B79" s="292" t="s">
        <v>220</v>
      </c>
      <c r="C79" s="16"/>
      <c r="D79" s="17"/>
      <c r="E79" s="17"/>
      <c r="F79" s="17"/>
      <c r="G79" s="17"/>
      <c r="H79" s="17"/>
      <c r="I79" s="21"/>
      <c r="J79" s="21"/>
      <c r="K79" s="21" t="s">
        <v>25</v>
      </c>
      <c r="L79" s="21"/>
      <c r="M79" s="20">
        <v>2</v>
      </c>
      <c r="N79" s="21"/>
      <c r="O79" s="21"/>
      <c r="P79" s="22"/>
      <c r="Q79" s="23">
        <v>3</v>
      </c>
      <c r="R79" s="24" t="s">
        <v>93</v>
      </c>
      <c r="S79" s="80"/>
      <c r="T79" s="86"/>
      <c r="U79" s="82"/>
      <c r="V79" s="80"/>
      <c r="W79" s="86"/>
      <c r="X79" s="82"/>
      <c r="Y79" s="80"/>
      <c r="Z79" s="107"/>
      <c r="AA79" s="105"/>
      <c r="AB79" s="73" t="s">
        <v>221</v>
      </c>
      <c r="AC79" s="123" t="s">
        <v>222</v>
      </c>
      <c r="AD79" s="120" t="s">
        <v>223</v>
      </c>
    </row>
    <row r="80" spans="1:30" s="14" customFormat="1">
      <c r="A80" s="388" t="s">
        <v>70</v>
      </c>
      <c r="B80" s="389"/>
      <c r="C80" s="32">
        <f>SUMIF(C76:C79,"=x",$M76:$M79)+SUMIF(C76:C79,"=x",$N76:$N79)+SUMIF(C76:C79,"=x",$O76:$O79)+SUMIF(C76:C79,"=x",$P76:$P79)</f>
        <v>0</v>
      </c>
      <c r="D80" s="33">
        <f t="shared" ref="D80:L80" si="14">SUMIF(D76:D79,"=x",$M76:$M79)+SUMIF(D76:D79,"=x",$N76:$N79)+SUMIF(D76:D79,"=x",$O76:$O79)+SUMIF(D76:D79,"=x",$P76:$P79)</f>
        <v>2</v>
      </c>
      <c r="E80" s="33">
        <f t="shared" si="14"/>
        <v>0</v>
      </c>
      <c r="F80" s="33">
        <f t="shared" si="14"/>
        <v>0</v>
      </c>
      <c r="G80" s="33">
        <f t="shared" si="14"/>
        <v>0</v>
      </c>
      <c r="H80" s="33">
        <f t="shared" si="14"/>
        <v>2</v>
      </c>
      <c r="I80" s="33">
        <f t="shared" si="14"/>
        <v>2</v>
      </c>
      <c r="J80" s="33">
        <f t="shared" si="14"/>
        <v>0</v>
      </c>
      <c r="K80" s="33">
        <f t="shared" si="14"/>
        <v>2</v>
      </c>
      <c r="L80" s="33">
        <f t="shared" si="14"/>
        <v>0</v>
      </c>
      <c r="M80" s="421">
        <f>SUM(C80:L80)</f>
        <v>8</v>
      </c>
      <c r="N80" s="422"/>
      <c r="O80" s="422"/>
      <c r="P80" s="422"/>
      <c r="Q80" s="422"/>
      <c r="R80" s="423"/>
      <c r="S80" s="223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5"/>
    </row>
    <row r="81" spans="1:30" s="14" customFormat="1">
      <c r="A81" s="396" t="s">
        <v>71</v>
      </c>
      <c r="B81" s="397"/>
      <c r="C81" s="39">
        <f>SUMIF(C76:C79,"=x",$Q76:$Q79)</f>
        <v>0</v>
      </c>
      <c r="D81" s="234">
        <f t="shared" ref="D81:L81" si="15">SUMIF(D76:D79,"=x",$Q76:$Q79)</f>
        <v>3</v>
      </c>
      <c r="E81" s="234">
        <f t="shared" si="15"/>
        <v>0</v>
      </c>
      <c r="F81" s="234">
        <f t="shared" si="15"/>
        <v>0</v>
      </c>
      <c r="G81" s="234">
        <f t="shared" si="15"/>
        <v>0</v>
      </c>
      <c r="H81" s="234">
        <f t="shared" si="15"/>
        <v>3</v>
      </c>
      <c r="I81" s="234">
        <f t="shared" si="15"/>
        <v>3</v>
      </c>
      <c r="J81" s="234">
        <f t="shared" si="15"/>
        <v>0</v>
      </c>
      <c r="K81" s="234">
        <f t="shared" si="15"/>
        <v>3</v>
      </c>
      <c r="L81" s="234">
        <f t="shared" si="15"/>
        <v>0</v>
      </c>
      <c r="M81" s="398">
        <f>SUM(C81:L81)</f>
        <v>12</v>
      </c>
      <c r="N81" s="427"/>
      <c r="O81" s="427"/>
      <c r="P81" s="427"/>
      <c r="Q81" s="427"/>
      <c r="R81" s="428"/>
      <c r="S81" s="227"/>
      <c r="T81" s="228"/>
      <c r="U81" s="228"/>
      <c r="V81" s="228"/>
      <c r="W81" s="228"/>
      <c r="X81" s="228"/>
      <c r="Y81" s="228"/>
      <c r="Z81" s="228"/>
      <c r="AA81" s="228"/>
      <c r="AB81" s="228"/>
      <c r="AC81" s="228"/>
      <c r="AD81" s="229"/>
    </row>
    <row r="82" spans="1:30" s="14" customFormat="1">
      <c r="A82" s="402" t="s">
        <v>72</v>
      </c>
      <c r="B82" s="403"/>
      <c r="C82" s="40">
        <f>SUMPRODUCT(--(C76:C79="x"),--($R76:$R79="K(5)"))</f>
        <v>0</v>
      </c>
      <c r="D82" s="34">
        <f t="shared" ref="D82:L82" si="16">SUMPRODUCT(--(D76:D79="x"),--($R76:$R79="K(5)"))</f>
        <v>1</v>
      </c>
      <c r="E82" s="34">
        <f t="shared" si="16"/>
        <v>0</v>
      </c>
      <c r="F82" s="34">
        <f t="shared" si="16"/>
        <v>0</v>
      </c>
      <c r="G82" s="34">
        <f t="shared" si="16"/>
        <v>0</v>
      </c>
      <c r="H82" s="34">
        <f t="shared" si="16"/>
        <v>1</v>
      </c>
      <c r="I82" s="34">
        <f t="shared" si="16"/>
        <v>1</v>
      </c>
      <c r="J82" s="34">
        <f t="shared" si="16"/>
        <v>0</v>
      </c>
      <c r="K82" s="34">
        <f t="shared" si="16"/>
        <v>1</v>
      </c>
      <c r="L82" s="34">
        <f t="shared" si="16"/>
        <v>0</v>
      </c>
      <c r="M82" s="404">
        <f>SUM(C82:L82)</f>
        <v>4</v>
      </c>
      <c r="N82" s="405"/>
      <c r="O82" s="405"/>
      <c r="P82" s="405"/>
      <c r="Q82" s="405"/>
      <c r="R82" s="406"/>
      <c r="S82" s="227"/>
      <c r="T82" s="228"/>
      <c r="U82" s="228"/>
      <c r="V82" s="228"/>
      <c r="W82" s="228"/>
      <c r="X82" s="228"/>
      <c r="Y82" s="228"/>
      <c r="Z82" s="228"/>
      <c r="AA82" s="228"/>
      <c r="AB82" s="228"/>
      <c r="AC82" s="228"/>
      <c r="AD82" s="229"/>
    </row>
    <row r="83" spans="1:30" s="14" customFormat="1" ht="13.5" thickBot="1">
      <c r="A83" s="268" t="s">
        <v>224</v>
      </c>
      <c r="B83" s="277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36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8"/>
    </row>
    <row r="84" spans="1:30" s="14" customFormat="1">
      <c r="A84" s="291" t="s">
        <v>225</v>
      </c>
      <c r="B84" s="291" t="s">
        <v>226</v>
      </c>
      <c r="C84" s="16"/>
      <c r="D84" s="17"/>
      <c r="E84" s="17"/>
      <c r="F84" s="17"/>
      <c r="G84" s="17"/>
      <c r="H84" s="17" t="s">
        <v>25</v>
      </c>
      <c r="I84" s="21"/>
      <c r="J84" s="21"/>
      <c r="K84" s="21"/>
      <c r="L84" s="21"/>
      <c r="M84" s="20"/>
      <c r="N84" s="21">
        <v>2</v>
      </c>
      <c r="O84" s="21"/>
      <c r="P84" s="22"/>
      <c r="Q84" s="23">
        <v>3</v>
      </c>
      <c r="R84" s="24" t="s">
        <v>27</v>
      </c>
      <c r="S84" s="80"/>
      <c r="T84" s="86"/>
      <c r="U84" s="82"/>
      <c r="V84" s="80"/>
      <c r="W84" s="86"/>
      <c r="X84" s="82"/>
      <c r="Y84" s="80"/>
      <c r="Z84" s="107"/>
      <c r="AA84" s="105"/>
      <c r="AB84" s="73" t="s">
        <v>103</v>
      </c>
      <c r="AC84" s="123" t="s">
        <v>37</v>
      </c>
      <c r="AD84" s="120" t="s">
        <v>227</v>
      </c>
    </row>
    <row r="85" spans="1:30" s="14" customFormat="1">
      <c r="A85" s="28" t="s">
        <v>228</v>
      </c>
      <c r="B85" s="28" t="s">
        <v>229</v>
      </c>
      <c r="C85" s="16"/>
      <c r="D85" s="17"/>
      <c r="E85" s="17"/>
      <c r="F85" s="17"/>
      <c r="G85" s="17"/>
      <c r="H85" s="17"/>
      <c r="I85" s="21" t="s">
        <v>25</v>
      </c>
      <c r="J85" s="21"/>
      <c r="K85" s="21"/>
      <c r="L85" s="21"/>
      <c r="M85" s="20"/>
      <c r="N85" s="21">
        <v>2</v>
      </c>
      <c r="O85" s="21"/>
      <c r="P85" s="22"/>
      <c r="Q85" s="23">
        <v>3</v>
      </c>
      <c r="R85" s="24" t="s">
        <v>27</v>
      </c>
      <c r="S85" s="80"/>
      <c r="T85" s="86"/>
      <c r="U85" s="82"/>
      <c r="V85" s="80"/>
      <c r="W85" s="86"/>
      <c r="X85" s="82"/>
      <c r="Y85" s="80"/>
      <c r="Z85" s="107"/>
      <c r="AA85" s="105"/>
      <c r="AB85" s="73" t="s">
        <v>103</v>
      </c>
      <c r="AC85" s="123" t="s">
        <v>37</v>
      </c>
      <c r="AD85" s="120" t="s">
        <v>230</v>
      </c>
    </row>
    <row r="86" spans="1:30" s="14" customFormat="1">
      <c r="A86" s="28" t="s">
        <v>231</v>
      </c>
      <c r="B86" s="28" t="s">
        <v>232</v>
      </c>
      <c r="C86" s="16"/>
      <c r="D86" s="17"/>
      <c r="E86" s="17"/>
      <c r="F86" s="17"/>
      <c r="G86" s="17"/>
      <c r="H86" s="17"/>
      <c r="I86" s="21"/>
      <c r="J86" s="21" t="s">
        <v>25</v>
      </c>
      <c r="K86" s="21"/>
      <c r="L86" s="21"/>
      <c r="M86" s="20"/>
      <c r="N86" s="21">
        <v>2</v>
      </c>
      <c r="O86" s="21"/>
      <c r="P86" s="22"/>
      <c r="Q86" s="23">
        <v>3</v>
      </c>
      <c r="R86" s="24" t="s">
        <v>27</v>
      </c>
      <c r="S86" s="84"/>
      <c r="T86" s="87"/>
      <c r="U86" s="85"/>
      <c r="V86" s="84"/>
      <c r="W86" s="87"/>
      <c r="X86" s="85"/>
      <c r="Y86" s="80"/>
      <c r="Z86" s="107"/>
      <c r="AA86" s="105"/>
      <c r="AB86" s="73" t="s">
        <v>103</v>
      </c>
      <c r="AC86" s="123" t="s">
        <v>37</v>
      </c>
      <c r="AD86" s="120" t="s">
        <v>233</v>
      </c>
    </row>
    <row r="87" spans="1:30" s="14" customFormat="1" ht="13.5" thickBot="1">
      <c r="A87" s="292" t="s">
        <v>234</v>
      </c>
      <c r="B87" s="292" t="s">
        <v>235</v>
      </c>
      <c r="C87" s="16"/>
      <c r="D87" s="17"/>
      <c r="E87" s="17"/>
      <c r="F87" s="17"/>
      <c r="G87" s="17"/>
      <c r="H87" s="17"/>
      <c r="I87" s="21"/>
      <c r="J87" s="21"/>
      <c r="K87" s="21" t="s">
        <v>25</v>
      </c>
      <c r="L87" s="21"/>
      <c r="M87" s="20"/>
      <c r="N87" s="21">
        <v>2</v>
      </c>
      <c r="O87" s="21"/>
      <c r="P87" s="22"/>
      <c r="Q87" s="23">
        <v>3</v>
      </c>
      <c r="R87" s="24" t="s">
        <v>27</v>
      </c>
      <c r="S87" s="80"/>
      <c r="T87" s="86"/>
      <c r="U87" s="82"/>
      <c r="V87" s="80"/>
      <c r="W87" s="86"/>
      <c r="X87" s="82"/>
      <c r="Y87" s="80"/>
      <c r="Z87" s="107"/>
      <c r="AA87" s="105"/>
      <c r="AB87" s="73" t="s">
        <v>103</v>
      </c>
      <c r="AC87" s="123" t="s">
        <v>37</v>
      </c>
      <c r="AD87" s="120" t="s">
        <v>236</v>
      </c>
    </row>
    <row r="88" spans="1:30" s="14" customFormat="1">
      <c r="A88" s="388" t="s">
        <v>70</v>
      </c>
      <c r="B88" s="389"/>
      <c r="C88" s="32">
        <f t="shared" ref="C88:L88" si="17">SUMIF(C84:C87,"=x",$M84:$M87)+SUMIF(C84:C87,"=x",$N84:$N87)+SUMIF(C84:C87,"=x",$O84:$O87)+SUMIF(C84:C87,"=x",$P84:$P87)</f>
        <v>0</v>
      </c>
      <c r="D88" s="33">
        <f t="shared" si="17"/>
        <v>0</v>
      </c>
      <c r="E88" s="33">
        <f t="shared" si="17"/>
        <v>0</v>
      </c>
      <c r="F88" s="33">
        <f t="shared" si="17"/>
        <v>0</v>
      </c>
      <c r="G88" s="33">
        <f t="shared" si="17"/>
        <v>0</v>
      </c>
      <c r="H88" s="33">
        <f t="shared" si="17"/>
        <v>2</v>
      </c>
      <c r="I88" s="33">
        <f t="shared" si="17"/>
        <v>2</v>
      </c>
      <c r="J88" s="33">
        <f t="shared" si="17"/>
        <v>2</v>
      </c>
      <c r="K88" s="33">
        <f t="shared" si="17"/>
        <v>2</v>
      </c>
      <c r="L88" s="33">
        <f t="shared" si="17"/>
        <v>0</v>
      </c>
      <c r="M88" s="421">
        <f>SUM(C88:L88)</f>
        <v>8</v>
      </c>
      <c r="N88" s="422"/>
      <c r="O88" s="422"/>
      <c r="P88" s="422"/>
      <c r="Q88" s="422"/>
      <c r="R88" s="423"/>
      <c r="S88" s="223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5"/>
    </row>
    <row r="89" spans="1:30" s="14" customFormat="1">
      <c r="A89" s="396" t="s">
        <v>71</v>
      </c>
      <c r="B89" s="397"/>
      <c r="C89" s="39">
        <f>SUMIF(C84:C87,"=x",$Q84:$Q87)</f>
        <v>0</v>
      </c>
      <c r="D89" s="234">
        <f t="shared" ref="D89:L89" si="18">SUMIF(D84:D87,"=x",$Q84:$Q87)</f>
        <v>0</v>
      </c>
      <c r="E89" s="234">
        <f t="shared" si="18"/>
        <v>0</v>
      </c>
      <c r="F89" s="234">
        <f t="shared" si="18"/>
        <v>0</v>
      </c>
      <c r="G89" s="234">
        <f t="shared" si="18"/>
        <v>0</v>
      </c>
      <c r="H89" s="234">
        <f t="shared" si="18"/>
        <v>3</v>
      </c>
      <c r="I89" s="234">
        <f t="shared" si="18"/>
        <v>3</v>
      </c>
      <c r="J89" s="234">
        <f t="shared" si="18"/>
        <v>3</v>
      </c>
      <c r="K89" s="234">
        <f t="shared" si="18"/>
        <v>3</v>
      </c>
      <c r="L89" s="234">
        <f t="shared" si="18"/>
        <v>0</v>
      </c>
      <c r="M89" s="398">
        <f>SUM(C89:L89)</f>
        <v>12</v>
      </c>
      <c r="N89" s="427"/>
      <c r="O89" s="427"/>
      <c r="P89" s="427"/>
      <c r="Q89" s="427"/>
      <c r="R89" s="428"/>
      <c r="S89" s="227"/>
      <c r="T89" s="228"/>
      <c r="U89" s="228"/>
      <c r="V89" s="228"/>
      <c r="W89" s="228"/>
      <c r="X89" s="228"/>
      <c r="Y89" s="228"/>
      <c r="Z89" s="228"/>
      <c r="AA89" s="228"/>
      <c r="AB89" s="228"/>
      <c r="AC89" s="228"/>
      <c r="AD89" s="229"/>
    </row>
    <row r="90" spans="1:30" s="14" customFormat="1">
      <c r="A90" s="402" t="s">
        <v>72</v>
      </c>
      <c r="B90" s="403"/>
      <c r="C90" s="40">
        <f>SUMPRODUCT(--(C84:C87="x"),--($R84:$R87="K(5)"))</f>
        <v>0</v>
      </c>
      <c r="D90" s="34">
        <f t="shared" ref="D90:L90" si="19">SUMPRODUCT(--(D84:D87="x"),--($R84:$R87="K(5)"))</f>
        <v>0</v>
      </c>
      <c r="E90" s="34">
        <f t="shared" si="19"/>
        <v>0</v>
      </c>
      <c r="F90" s="34">
        <f t="shared" si="19"/>
        <v>0</v>
      </c>
      <c r="G90" s="34">
        <f t="shared" si="19"/>
        <v>0</v>
      </c>
      <c r="H90" s="34">
        <f t="shared" si="19"/>
        <v>0</v>
      </c>
      <c r="I90" s="34">
        <f t="shared" si="19"/>
        <v>0</v>
      </c>
      <c r="J90" s="34">
        <f t="shared" si="19"/>
        <v>0</v>
      </c>
      <c r="K90" s="34">
        <f t="shared" si="19"/>
        <v>0</v>
      </c>
      <c r="L90" s="34">
        <f t="shared" si="19"/>
        <v>0</v>
      </c>
      <c r="M90" s="404">
        <f>SUM(C90:L90)</f>
        <v>0</v>
      </c>
      <c r="N90" s="405"/>
      <c r="O90" s="405"/>
      <c r="P90" s="405"/>
      <c r="Q90" s="405"/>
      <c r="R90" s="406"/>
      <c r="S90" s="227"/>
      <c r="T90" s="228"/>
      <c r="U90" s="228"/>
      <c r="V90" s="228"/>
      <c r="W90" s="228"/>
      <c r="X90" s="228"/>
      <c r="Y90" s="228"/>
      <c r="Z90" s="228"/>
      <c r="AA90" s="228"/>
      <c r="AB90" s="228"/>
      <c r="AC90" s="228"/>
      <c r="AD90" s="229"/>
    </row>
    <row r="91" spans="1:30" s="14" customFormat="1" ht="13.5" thickBot="1">
      <c r="A91" s="268" t="s">
        <v>237</v>
      </c>
      <c r="B91" s="277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8"/>
    </row>
    <row r="92" spans="1:30" s="14" customFormat="1">
      <c r="A92" s="291" t="s">
        <v>238</v>
      </c>
      <c r="B92" s="291" t="s">
        <v>239</v>
      </c>
      <c r="C92" s="55"/>
      <c r="D92" s="56"/>
      <c r="E92" s="56"/>
      <c r="F92" s="56"/>
      <c r="G92" s="56"/>
      <c r="H92" s="21"/>
      <c r="I92" s="21" t="s">
        <v>25</v>
      </c>
      <c r="J92" s="21"/>
      <c r="K92" s="21"/>
      <c r="L92" s="24"/>
      <c r="M92" s="57"/>
      <c r="N92" s="21">
        <v>2</v>
      </c>
      <c r="O92" s="21"/>
      <c r="P92" s="22"/>
      <c r="Q92" s="23">
        <v>3</v>
      </c>
      <c r="R92" s="22" t="s">
        <v>27</v>
      </c>
      <c r="S92" s="93"/>
      <c r="T92" s="95"/>
      <c r="U92" s="94"/>
      <c r="V92" s="101"/>
      <c r="W92" s="103"/>
      <c r="X92" s="102"/>
      <c r="Y92" s="101"/>
      <c r="Z92" s="110"/>
      <c r="AA92" s="109"/>
      <c r="AB92" s="116" t="s">
        <v>240</v>
      </c>
      <c r="AC92" s="123" t="s">
        <v>53</v>
      </c>
      <c r="AD92" s="44" t="s">
        <v>241</v>
      </c>
    </row>
    <row r="93" spans="1:30" s="14" customFormat="1">
      <c r="A93" s="28" t="s">
        <v>242</v>
      </c>
      <c r="B93" s="295" t="s">
        <v>243</v>
      </c>
      <c r="C93" s="55"/>
      <c r="D93" s="56"/>
      <c r="E93" s="56"/>
      <c r="F93" s="56"/>
      <c r="G93" s="56"/>
      <c r="H93" s="21"/>
      <c r="I93" s="31"/>
      <c r="J93" s="21" t="s">
        <v>25</v>
      </c>
      <c r="K93" s="21"/>
      <c r="L93" s="24"/>
      <c r="M93" s="57"/>
      <c r="N93" s="31">
        <v>1</v>
      </c>
      <c r="O93" s="21"/>
      <c r="P93" s="22"/>
      <c r="Q93" s="23">
        <v>1</v>
      </c>
      <c r="R93" s="22" t="s">
        <v>27</v>
      </c>
      <c r="S93" s="93"/>
      <c r="T93" s="95"/>
      <c r="U93" s="94"/>
      <c r="V93" s="101"/>
      <c r="W93" s="103"/>
      <c r="X93" s="102"/>
      <c r="Y93" s="101"/>
      <c r="Z93" s="110"/>
      <c r="AA93" s="109"/>
      <c r="AB93" s="73" t="s">
        <v>244</v>
      </c>
      <c r="AC93" s="123" t="s">
        <v>245</v>
      </c>
      <c r="AD93" s="44" t="s">
        <v>246</v>
      </c>
    </row>
    <row r="94" spans="1:30" s="14" customFormat="1">
      <c r="A94" s="28" t="s">
        <v>247</v>
      </c>
      <c r="B94" s="28" t="s">
        <v>248</v>
      </c>
      <c r="C94" s="55"/>
      <c r="D94" s="56"/>
      <c r="E94" s="56"/>
      <c r="F94" s="56"/>
      <c r="G94" s="56"/>
      <c r="H94" s="56"/>
      <c r="I94" s="21"/>
      <c r="J94" s="21" t="s">
        <v>25</v>
      </c>
      <c r="K94" s="21"/>
      <c r="L94" s="21"/>
      <c r="M94" s="20">
        <v>2</v>
      </c>
      <c r="N94" s="21"/>
      <c r="O94" s="21"/>
      <c r="P94" s="22"/>
      <c r="Q94" s="23">
        <v>2</v>
      </c>
      <c r="R94" s="22" t="s">
        <v>93</v>
      </c>
      <c r="S94" s="88"/>
      <c r="T94" s="92"/>
      <c r="U94" s="90"/>
      <c r="V94" s="101"/>
      <c r="W94" s="103"/>
      <c r="X94" s="102"/>
      <c r="Y94" s="101"/>
      <c r="Z94" s="110"/>
      <c r="AA94" s="109"/>
      <c r="AB94" s="116" t="s">
        <v>249</v>
      </c>
      <c r="AC94" s="123" t="s">
        <v>165</v>
      </c>
      <c r="AD94" s="44" t="s">
        <v>250</v>
      </c>
    </row>
    <row r="95" spans="1:30" s="14" customFormat="1">
      <c r="A95" s="28" t="s">
        <v>251</v>
      </c>
      <c r="B95" s="28" t="s">
        <v>252</v>
      </c>
      <c r="C95" s="55" t="s">
        <v>25</v>
      </c>
      <c r="D95" s="56"/>
      <c r="E95" s="21"/>
      <c r="F95" s="56"/>
      <c r="G95" s="56"/>
      <c r="H95" s="56"/>
      <c r="I95" s="21"/>
      <c r="J95" s="21"/>
      <c r="K95" s="21"/>
      <c r="L95" s="21"/>
      <c r="M95" s="20"/>
      <c r="N95" s="21">
        <v>3</v>
      </c>
      <c r="O95" s="21"/>
      <c r="P95" s="22"/>
      <c r="Q95" s="23">
        <v>3</v>
      </c>
      <c r="R95" s="22" t="s">
        <v>27</v>
      </c>
      <c r="S95" s="88"/>
      <c r="T95" s="92"/>
      <c r="U95" s="90"/>
      <c r="V95" s="101"/>
      <c r="W95" s="103"/>
      <c r="X95" s="102"/>
      <c r="Y95" s="101"/>
      <c r="Z95" s="110"/>
      <c r="AA95" s="109"/>
      <c r="AB95" s="117" t="s">
        <v>253</v>
      </c>
      <c r="AC95" s="118" t="s">
        <v>254</v>
      </c>
      <c r="AD95" s="49" t="s">
        <v>255</v>
      </c>
    </row>
    <row r="96" spans="1:30" s="14" customFormat="1" ht="13.5" thickBot="1">
      <c r="A96" s="292" t="s">
        <v>256</v>
      </c>
      <c r="B96" s="292" t="s">
        <v>257</v>
      </c>
      <c r="C96" s="55"/>
      <c r="D96" s="56"/>
      <c r="E96" s="56"/>
      <c r="F96" s="56"/>
      <c r="G96" s="56"/>
      <c r="H96" s="56"/>
      <c r="I96" s="21"/>
      <c r="J96" s="21"/>
      <c r="K96" s="21" t="s">
        <v>25</v>
      </c>
      <c r="L96" s="21"/>
      <c r="M96" s="20">
        <v>3</v>
      </c>
      <c r="N96" s="21"/>
      <c r="O96" s="21"/>
      <c r="P96" s="22"/>
      <c r="Q96" s="23">
        <v>3</v>
      </c>
      <c r="R96" s="22" t="s">
        <v>93</v>
      </c>
      <c r="S96" s="93" t="s">
        <v>16</v>
      </c>
      <c r="T96" s="58" t="s">
        <v>150</v>
      </c>
      <c r="U96" s="94" t="s">
        <v>151</v>
      </c>
      <c r="V96" s="101"/>
      <c r="W96" s="103"/>
      <c r="X96" s="102"/>
      <c r="Y96" s="101"/>
      <c r="Z96" s="110"/>
      <c r="AA96" s="109"/>
      <c r="AB96" s="116" t="s">
        <v>258</v>
      </c>
      <c r="AC96" s="123" t="s">
        <v>160</v>
      </c>
      <c r="AD96" s="49" t="s">
        <v>259</v>
      </c>
    </row>
    <row r="97" spans="1:34" s="14" customFormat="1">
      <c r="A97" s="388" t="s">
        <v>70</v>
      </c>
      <c r="B97" s="389"/>
      <c r="C97" s="32">
        <f>SUMIF(C92:C96,"=x",$M92:$M96)+SUMIF(C92:C96,"=x",$N92:$N96)+SUMIF(C92:C96,"=x",$O92:$O96)+SUMIF(C92:C96,"=x",$P92:$P96)</f>
        <v>3</v>
      </c>
      <c r="D97" s="33">
        <f t="shared" ref="D97:L97" si="20">SUMIF(D92:D96,"=x",$M92:$M96)+SUMIF(D92:D96,"=x",$N92:$N96)+SUMIF(D92:D96,"=x",$O92:$O96)+SUMIF(D92:D96,"=x",$P92:$P96)</f>
        <v>0</v>
      </c>
      <c r="E97" s="33">
        <f t="shared" si="20"/>
        <v>0</v>
      </c>
      <c r="F97" s="33">
        <f t="shared" si="20"/>
        <v>0</v>
      </c>
      <c r="G97" s="33">
        <f t="shared" si="20"/>
        <v>0</v>
      </c>
      <c r="H97" s="33">
        <f t="shared" si="20"/>
        <v>0</v>
      </c>
      <c r="I97" s="33">
        <f t="shared" si="20"/>
        <v>2</v>
      </c>
      <c r="J97" s="33">
        <f t="shared" si="20"/>
        <v>3</v>
      </c>
      <c r="K97" s="33">
        <f t="shared" si="20"/>
        <v>3</v>
      </c>
      <c r="L97" s="33">
        <f t="shared" si="20"/>
        <v>0</v>
      </c>
      <c r="M97" s="421">
        <f>SUM(C97:L97)</f>
        <v>11</v>
      </c>
      <c r="N97" s="422"/>
      <c r="O97" s="422"/>
      <c r="P97" s="422"/>
      <c r="Q97" s="422"/>
      <c r="R97" s="423"/>
      <c r="S97" s="223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5"/>
    </row>
    <row r="98" spans="1:34" s="14" customFormat="1">
      <c r="A98" s="396" t="s">
        <v>71</v>
      </c>
      <c r="B98" s="397"/>
      <c r="C98" s="39">
        <f>SUMIF(C92:C96,"=x",$Q92:$Q96)</f>
        <v>3</v>
      </c>
      <c r="D98" s="234">
        <f t="shared" ref="D98:L98" si="21">SUMIF(D92:D96,"=x",$Q92:$Q96)</f>
        <v>0</v>
      </c>
      <c r="E98" s="234">
        <f t="shared" si="21"/>
        <v>0</v>
      </c>
      <c r="F98" s="234">
        <f t="shared" si="21"/>
        <v>0</v>
      </c>
      <c r="G98" s="234">
        <f t="shared" si="21"/>
        <v>0</v>
      </c>
      <c r="H98" s="234">
        <f t="shared" si="21"/>
        <v>0</v>
      </c>
      <c r="I98" s="234">
        <f t="shared" si="21"/>
        <v>3</v>
      </c>
      <c r="J98" s="234">
        <f t="shared" si="21"/>
        <v>3</v>
      </c>
      <c r="K98" s="234">
        <f t="shared" si="21"/>
        <v>3</v>
      </c>
      <c r="L98" s="234">
        <f t="shared" si="21"/>
        <v>0</v>
      </c>
      <c r="M98" s="398">
        <f>SUM(C98:L98)</f>
        <v>12</v>
      </c>
      <c r="N98" s="427"/>
      <c r="O98" s="427"/>
      <c r="P98" s="427"/>
      <c r="Q98" s="427"/>
      <c r="R98" s="428"/>
      <c r="S98" s="227"/>
      <c r="T98" s="228"/>
      <c r="U98" s="228"/>
      <c r="V98" s="228"/>
      <c r="W98" s="228"/>
      <c r="X98" s="228"/>
      <c r="Y98" s="228"/>
      <c r="Z98" s="228"/>
      <c r="AA98" s="228"/>
      <c r="AB98" s="228"/>
      <c r="AC98" s="228"/>
      <c r="AD98" s="229"/>
    </row>
    <row r="99" spans="1:34" s="14" customFormat="1" ht="13.5" thickBot="1">
      <c r="A99" s="407" t="s">
        <v>72</v>
      </c>
      <c r="B99" s="408"/>
      <c r="C99" s="60">
        <f>SUMPRODUCT(--(C92:C96="x"),--($R92:$R96="K(5)"))</f>
        <v>0</v>
      </c>
      <c r="D99" s="61">
        <f t="shared" ref="D99:L99" si="22">SUMPRODUCT(--(D92:D96="x"),--($R92:$R96="K(5)"))</f>
        <v>0</v>
      </c>
      <c r="E99" s="61">
        <f t="shared" si="22"/>
        <v>0</v>
      </c>
      <c r="F99" s="61">
        <f t="shared" si="22"/>
        <v>0</v>
      </c>
      <c r="G99" s="61">
        <f t="shared" si="22"/>
        <v>0</v>
      </c>
      <c r="H99" s="61">
        <f t="shared" si="22"/>
        <v>0</v>
      </c>
      <c r="I99" s="61">
        <f t="shared" si="22"/>
        <v>0</v>
      </c>
      <c r="J99" s="61">
        <f t="shared" si="22"/>
        <v>1</v>
      </c>
      <c r="K99" s="61">
        <f t="shared" si="22"/>
        <v>1</v>
      </c>
      <c r="L99" s="61">
        <f t="shared" si="22"/>
        <v>0</v>
      </c>
      <c r="M99" s="382">
        <f>SUM(C99:L99)</f>
        <v>2</v>
      </c>
      <c r="N99" s="429"/>
      <c r="O99" s="429"/>
      <c r="P99" s="429"/>
      <c r="Q99" s="429"/>
      <c r="R99" s="430"/>
      <c r="S99" s="227"/>
      <c r="T99" s="228"/>
      <c r="U99" s="228"/>
      <c r="V99" s="228"/>
      <c r="W99" s="228"/>
      <c r="X99" s="228"/>
      <c r="Y99" s="228"/>
      <c r="Z99" s="228"/>
      <c r="AA99" s="228"/>
      <c r="AB99" s="228"/>
      <c r="AC99" s="228"/>
      <c r="AD99" s="229"/>
    </row>
    <row r="100" spans="1:34" ht="25.5">
      <c r="A100" s="302" t="s">
        <v>0</v>
      </c>
      <c r="B100" s="303"/>
      <c r="C100" s="304"/>
      <c r="D100" s="304"/>
      <c r="E100" s="304"/>
      <c r="F100" s="304"/>
      <c r="G100" s="304"/>
      <c r="H100" s="304"/>
      <c r="I100" s="304"/>
      <c r="J100" s="304"/>
      <c r="K100" s="304"/>
      <c r="L100" s="304"/>
      <c r="M100" s="304"/>
      <c r="N100" s="304"/>
      <c r="O100" s="304"/>
      <c r="P100" s="304"/>
      <c r="Q100" s="304"/>
      <c r="R100" s="305"/>
      <c r="S100" s="1"/>
      <c r="T100" s="2"/>
      <c r="U100" s="2"/>
    </row>
    <row r="101" spans="1:34" ht="20.25" customHeight="1">
      <c r="A101" s="306" t="s">
        <v>1</v>
      </c>
      <c r="B101" s="307"/>
      <c r="C101" s="308"/>
      <c r="D101" s="308"/>
      <c r="E101" s="308"/>
      <c r="F101" s="308"/>
      <c r="G101" s="308"/>
      <c r="H101" s="308"/>
      <c r="I101" s="308"/>
      <c r="J101" s="308"/>
      <c r="K101" s="308"/>
      <c r="L101" s="308"/>
      <c r="M101" s="308"/>
      <c r="N101" s="308"/>
      <c r="O101" s="308"/>
      <c r="P101" s="308"/>
      <c r="Q101" s="308"/>
      <c r="R101" s="309"/>
      <c r="S101" s="1"/>
      <c r="T101" s="2"/>
      <c r="U101" s="2"/>
    </row>
    <row r="102" spans="1:34" ht="21" customHeight="1" thickBot="1">
      <c r="A102" s="310" t="s">
        <v>2</v>
      </c>
      <c r="B102" s="311"/>
      <c r="C102" s="311"/>
      <c r="D102" s="311"/>
      <c r="E102" s="311"/>
      <c r="F102" s="311"/>
      <c r="G102" s="311"/>
      <c r="H102" s="311"/>
      <c r="I102" s="311"/>
      <c r="J102" s="311"/>
      <c r="K102" s="311"/>
      <c r="L102" s="311"/>
      <c r="M102" s="312"/>
      <c r="N102" s="312"/>
      <c r="O102" s="312"/>
      <c r="P102" s="312"/>
      <c r="Q102" s="312"/>
      <c r="R102" s="313"/>
      <c r="S102" s="1"/>
      <c r="T102" s="2"/>
      <c r="U102" s="2"/>
    </row>
    <row r="103" spans="1:34" s="14" customFormat="1">
      <c r="A103" s="325" t="s">
        <v>260</v>
      </c>
      <c r="B103" s="32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79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3"/>
    </row>
    <row r="104" spans="1:34" s="14" customFormat="1" ht="13.5" thickBot="1">
      <c r="A104" s="328" t="s">
        <v>261</v>
      </c>
      <c r="B104" s="329"/>
      <c r="C104" s="330"/>
      <c r="D104" s="330"/>
      <c r="E104" s="330"/>
      <c r="F104" s="330"/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0"/>
      <c r="R104" s="33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36"/>
    </row>
    <row r="105" spans="1:34" s="14" customFormat="1" ht="25.5">
      <c r="A105" s="334" t="s">
        <v>262</v>
      </c>
      <c r="B105" s="341" t="s">
        <v>263</v>
      </c>
      <c r="C105" s="318"/>
      <c r="D105" s="319"/>
      <c r="E105" s="319"/>
      <c r="F105" s="319"/>
      <c r="G105" s="319"/>
      <c r="H105" s="319" t="s">
        <v>25</v>
      </c>
      <c r="I105" s="133"/>
      <c r="J105" s="133"/>
      <c r="K105" s="133"/>
      <c r="L105" s="133"/>
      <c r="M105" s="322">
        <v>4</v>
      </c>
      <c r="N105" s="133"/>
      <c r="O105" s="133">
        <v>2</v>
      </c>
      <c r="P105" s="323"/>
      <c r="Q105" s="248">
        <v>9</v>
      </c>
      <c r="R105" s="249" t="s">
        <v>93</v>
      </c>
      <c r="S105" s="80"/>
      <c r="T105" s="86"/>
      <c r="U105" s="82"/>
      <c r="V105" s="80"/>
      <c r="W105" s="86"/>
      <c r="X105" s="82"/>
      <c r="Y105" s="80"/>
      <c r="Z105" s="107"/>
      <c r="AA105" s="105"/>
      <c r="AB105" s="73" t="s">
        <v>264</v>
      </c>
      <c r="AC105" s="123" t="s">
        <v>201</v>
      </c>
      <c r="AD105" s="100" t="s">
        <v>265</v>
      </c>
    </row>
    <row r="106" spans="1:34" s="14" customFormat="1">
      <c r="A106" s="28" t="s">
        <v>266</v>
      </c>
      <c r="B106" s="46" t="s">
        <v>267</v>
      </c>
      <c r="C106" s="16"/>
      <c r="D106" s="17"/>
      <c r="E106" s="17"/>
      <c r="F106" s="17"/>
      <c r="G106" s="17"/>
      <c r="H106" s="17"/>
      <c r="I106" s="21" t="s">
        <v>25</v>
      </c>
      <c r="J106" s="21"/>
      <c r="K106" s="21"/>
      <c r="L106" s="21"/>
      <c r="M106" s="20">
        <v>2</v>
      </c>
      <c r="N106" s="21"/>
      <c r="O106" s="21">
        <v>3</v>
      </c>
      <c r="P106" s="22"/>
      <c r="Q106" s="23">
        <v>8</v>
      </c>
      <c r="R106" s="43" t="s">
        <v>93</v>
      </c>
      <c r="S106" s="80"/>
      <c r="T106" s="86"/>
      <c r="U106" s="82"/>
      <c r="V106" s="80"/>
      <c r="W106" s="86"/>
      <c r="X106" s="82"/>
      <c r="Y106" s="80"/>
      <c r="Z106" s="107"/>
      <c r="AA106" s="105"/>
      <c r="AB106" s="73" t="s">
        <v>77</v>
      </c>
      <c r="AC106" s="123" t="s">
        <v>37</v>
      </c>
      <c r="AD106" s="120" t="s">
        <v>268</v>
      </c>
    </row>
    <row r="107" spans="1:34" s="14" customFormat="1">
      <c r="A107" s="28" t="s">
        <v>269</v>
      </c>
      <c r="B107" s="28" t="s">
        <v>270</v>
      </c>
      <c r="C107" s="16"/>
      <c r="D107" s="17"/>
      <c r="E107" s="17"/>
      <c r="F107" s="17"/>
      <c r="G107" s="17"/>
      <c r="H107" s="17"/>
      <c r="I107" s="21"/>
      <c r="J107" s="21" t="s">
        <v>25</v>
      </c>
      <c r="K107" s="21"/>
      <c r="L107" s="21"/>
      <c r="M107" s="20"/>
      <c r="N107" s="21">
        <v>3</v>
      </c>
      <c r="O107" s="21"/>
      <c r="P107" s="22"/>
      <c r="Q107" s="23">
        <v>4</v>
      </c>
      <c r="R107" s="43" t="s">
        <v>271</v>
      </c>
      <c r="S107" s="84"/>
      <c r="T107" s="87"/>
      <c r="U107" s="85"/>
      <c r="V107" s="84"/>
      <c r="W107" s="87"/>
      <c r="X107" s="85"/>
      <c r="Y107" s="80"/>
      <c r="Z107" s="107"/>
      <c r="AA107" s="105"/>
      <c r="AB107" s="73" t="s">
        <v>272</v>
      </c>
      <c r="AC107" s="123" t="s">
        <v>182</v>
      </c>
      <c r="AD107" s="120" t="s">
        <v>273</v>
      </c>
    </row>
    <row r="108" spans="1:34" s="14" customFormat="1" ht="13.5" thickBot="1">
      <c r="A108" s="292" t="s">
        <v>274</v>
      </c>
      <c r="B108" s="292" t="s">
        <v>275</v>
      </c>
      <c r="C108" s="16"/>
      <c r="D108" s="17"/>
      <c r="E108" s="17"/>
      <c r="F108" s="17"/>
      <c r="G108" s="17"/>
      <c r="H108" s="17"/>
      <c r="I108" s="21"/>
      <c r="J108" s="21"/>
      <c r="K108" s="21" t="s">
        <v>25</v>
      </c>
      <c r="L108" s="21"/>
      <c r="M108" s="20"/>
      <c r="N108" s="21">
        <v>3</v>
      </c>
      <c r="O108" s="21"/>
      <c r="P108" s="22"/>
      <c r="Q108" s="23">
        <v>4</v>
      </c>
      <c r="R108" s="43" t="s">
        <v>271</v>
      </c>
      <c r="S108" s="84"/>
      <c r="T108" s="87"/>
      <c r="U108" s="85"/>
      <c r="V108" s="84"/>
      <c r="W108" s="87"/>
      <c r="X108" s="85"/>
      <c r="Y108" s="80"/>
      <c r="Z108" s="107"/>
      <c r="AA108" s="105"/>
      <c r="AB108" s="73" t="s">
        <v>45</v>
      </c>
      <c r="AC108" s="123" t="s">
        <v>37</v>
      </c>
      <c r="AD108" s="120" t="s">
        <v>276</v>
      </c>
    </row>
    <row r="109" spans="1:34" s="14" customFormat="1">
      <c r="A109" s="388" t="s">
        <v>70</v>
      </c>
      <c r="B109" s="389"/>
      <c r="C109" s="32">
        <f>SUMIF(C105:C108,"=x",$M105:$M108)+SUMIF(C105:C108,"=x",$N105:$N108)+SUMIF(C105:C108,"=x",$O105:$O108)+SUMIF(C105:C108,"=x",$P105:$P108)</f>
        <v>0</v>
      </c>
      <c r="D109" s="33">
        <f t="shared" ref="D109:L109" si="23">SUMIF(D105:D108,"=x",$M105:$M108)+SUMIF(D105:D108,"=x",$N105:$N108)+SUMIF(D105:D108,"=x",$O105:$O108)+SUMIF(D105:D108,"=x",$P105:$P108)</f>
        <v>0</v>
      </c>
      <c r="E109" s="33">
        <f t="shared" si="23"/>
        <v>0</v>
      </c>
      <c r="F109" s="33">
        <f t="shared" si="23"/>
        <v>0</v>
      </c>
      <c r="G109" s="33">
        <f t="shared" si="23"/>
        <v>0</v>
      </c>
      <c r="H109" s="33">
        <f t="shared" si="23"/>
        <v>6</v>
      </c>
      <c r="I109" s="33">
        <f t="shared" si="23"/>
        <v>5</v>
      </c>
      <c r="J109" s="33">
        <f t="shared" si="23"/>
        <v>3</v>
      </c>
      <c r="K109" s="33">
        <f t="shared" si="23"/>
        <v>3</v>
      </c>
      <c r="L109" s="33">
        <f t="shared" si="23"/>
        <v>0</v>
      </c>
      <c r="M109" s="421">
        <f>SUM(C109:L109)</f>
        <v>17</v>
      </c>
      <c r="N109" s="422"/>
      <c r="O109" s="422"/>
      <c r="P109" s="422"/>
      <c r="Q109" s="422"/>
      <c r="R109" s="423"/>
      <c r="S109" s="223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5"/>
    </row>
    <row r="110" spans="1:34" s="14" customFormat="1">
      <c r="A110" s="396" t="s">
        <v>71</v>
      </c>
      <c r="B110" s="397"/>
      <c r="C110" s="39">
        <f>SUMIF(C105:C108,"=x",$Q105:$Q108)</f>
        <v>0</v>
      </c>
      <c r="D110" s="234">
        <f t="shared" ref="D110:L110" si="24">SUMIF(D105:D108,"=x",$Q105:$Q108)</f>
        <v>0</v>
      </c>
      <c r="E110" s="234">
        <f t="shared" si="24"/>
        <v>0</v>
      </c>
      <c r="F110" s="234">
        <f t="shared" si="24"/>
        <v>0</v>
      </c>
      <c r="G110" s="234">
        <f t="shared" si="24"/>
        <v>0</v>
      </c>
      <c r="H110" s="234">
        <f t="shared" si="24"/>
        <v>9</v>
      </c>
      <c r="I110" s="234">
        <f t="shared" si="24"/>
        <v>8</v>
      </c>
      <c r="J110" s="234">
        <f t="shared" si="24"/>
        <v>4</v>
      </c>
      <c r="K110" s="234">
        <f t="shared" si="24"/>
        <v>4</v>
      </c>
      <c r="L110" s="234">
        <f t="shared" si="24"/>
        <v>0</v>
      </c>
      <c r="M110" s="398">
        <f>SUM(C110:L110)</f>
        <v>25</v>
      </c>
      <c r="N110" s="427"/>
      <c r="O110" s="427"/>
      <c r="P110" s="427"/>
      <c r="Q110" s="427"/>
      <c r="R110" s="428"/>
      <c r="S110" s="227"/>
      <c r="T110" s="228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9"/>
    </row>
    <row r="111" spans="1:34" s="14" customFormat="1" ht="13.5" thickBot="1">
      <c r="A111" s="407" t="s">
        <v>72</v>
      </c>
      <c r="B111" s="408"/>
      <c r="C111" s="60">
        <f>SUMPRODUCT(--(C105:C108="x"),--($R105:$R108="K(5)"))</f>
        <v>0</v>
      </c>
      <c r="D111" s="61">
        <f t="shared" ref="D111:L111" si="25">SUMPRODUCT(--(D105:D108="x"),--($R105:$R108="K(5)"))</f>
        <v>0</v>
      </c>
      <c r="E111" s="61">
        <f t="shared" si="25"/>
        <v>0</v>
      </c>
      <c r="F111" s="61">
        <f t="shared" si="25"/>
        <v>0</v>
      </c>
      <c r="G111" s="61">
        <f t="shared" si="25"/>
        <v>0</v>
      </c>
      <c r="H111" s="61">
        <f t="shared" si="25"/>
        <v>1</v>
      </c>
      <c r="I111" s="61">
        <f t="shared" si="25"/>
        <v>1</v>
      </c>
      <c r="J111" s="61">
        <f t="shared" si="25"/>
        <v>0</v>
      </c>
      <c r="K111" s="61">
        <f t="shared" si="25"/>
        <v>0</v>
      </c>
      <c r="L111" s="61">
        <f t="shared" si="25"/>
        <v>0</v>
      </c>
      <c r="M111" s="382">
        <f>SUM(C111:L111)</f>
        <v>2</v>
      </c>
      <c r="N111" s="429"/>
      <c r="O111" s="429"/>
      <c r="P111" s="429"/>
      <c r="Q111" s="429"/>
      <c r="R111" s="430"/>
      <c r="S111" s="227"/>
      <c r="T111" s="228"/>
      <c r="U111" s="228"/>
      <c r="V111" s="228"/>
      <c r="W111" s="228"/>
      <c r="X111" s="228"/>
      <c r="Y111" s="228"/>
      <c r="Z111" s="228"/>
      <c r="AA111" s="228"/>
      <c r="AB111" s="228"/>
      <c r="AC111" s="228"/>
      <c r="AD111" s="229"/>
    </row>
    <row r="112" spans="1:34" s="14" customFormat="1" ht="13.5" thickBot="1">
      <c r="A112" s="337" t="s">
        <v>277</v>
      </c>
      <c r="B112" s="338"/>
      <c r="C112" s="339"/>
      <c r="D112" s="339"/>
      <c r="E112" s="339"/>
      <c r="F112" s="339"/>
      <c r="G112" s="339"/>
      <c r="H112" s="339"/>
      <c r="I112" s="339"/>
      <c r="J112" s="339"/>
      <c r="K112" s="339"/>
      <c r="L112" s="339"/>
      <c r="M112" s="339"/>
      <c r="N112" s="339"/>
      <c r="O112" s="339"/>
      <c r="P112" s="339"/>
      <c r="Q112" s="339"/>
      <c r="R112" s="340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78"/>
      <c r="AE112" s="77"/>
      <c r="AF112" s="77"/>
      <c r="AG112" s="77"/>
      <c r="AH112" s="77"/>
    </row>
    <row r="113" spans="1:30" s="14" customFormat="1">
      <c r="A113" s="333" t="s">
        <v>278</v>
      </c>
      <c r="B113" s="334" t="s">
        <v>279</v>
      </c>
      <c r="C113" s="335"/>
      <c r="D113" s="336"/>
      <c r="E113" s="336"/>
      <c r="F113" s="336"/>
      <c r="G113" s="133" t="s">
        <v>25</v>
      </c>
      <c r="H113" s="336"/>
      <c r="I113" s="133"/>
      <c r="J113" s="133"/>
      <c r="K113" s="133"/>
      <c r="L113" s="133"/>
      <c r="M113" s="133">
        <v>2</v>
      </c>
      <c r="N113" s="133"/>
      <c r="O113" s="133"/>
      <c r="P113" s="323"/>
      <c r="Q113" s="248">
        <v>5</v>
      </c>
      <c r="R113" s="249" t="s">
        <v>271</v>
      </c>
      <c r="S113" s="93"/>
      <c r="T113" s="95"/>
      <c r="U113" s="94"/>
      <c r="V113" s="101"/>
      <c r="W113" s="103"/>
      <c r="X113" s="102"/>
      <c r="Y113" s="101"/>
      <c r="Z113" s="110"/>
      <c r="AA113" s="109"/>
      <c r="AB113" s="116" t="s">
        <v>280</v>
      </c>
      <c r="AC113" s="123" t="s">
        <v>37</v>
      </c>
      <c r="AD113" s="59" t="s">
        <v>281</v>
      </c>
    </row>
    <row r="114" spans="1:30" s="14" customFormat="1">
      <c r="A114" s="29" t="s">
        <v>282</v>
      </c>
      <c r="B114" s="28" t="s">
        <v>283</v>
      </c>
      <c r="C114" s="55"/>
      <c r="D114" s="56"/>
      <c r="E114" s="56"/>
      <c r="F114" s="56"/>
      <c r="G114" s="56"/>
      <c r="H114" s="56"/>
      <c r="I114" s="21"/>
      <c r="J114" s="21" t="s">
        <v>25</v>
      </c>
      <c r="K114" s="21"/>
      <c r="L114" s="21"/>
      <c r="M114" s="20">
        <v>2</v>
      </c>
      <c r="N114" s="21">
        <v>1</v>
      </c>
      <c r="O114" s="21"/>
      <c r="P114" s="22"/>
      <c r="Q114" s="23">
        <v>7</v>
      </c>
      <c r="R114" s="43" t="s">
        <v>93</v>
      </c>
      <c r="S114" s="88"/>
      <c r="T114" s="92"/>
      <c r="U114" s="90"/>
      <c r="V114" s="101"/>
      <c r="W114" s="103"/>
      <c r="X114" s="102"/>
      <c r="Y114" s="101"/>
      <c r="Z114" s="110"/>
      <c r="AA114" s="109"/>
      <c r="AB114" s="116" t="s">
        <v>98</v>
      </c>
      <c r="AC114" s="123" t="s">
        <v>99</v>
      </c>
      <c r="AD114" s="122" t="s">
        <v>284</v>
      </c>
    </row>
    <row r="115" spans="1:30" s="14" customFormat="1" ht="13.5" thickBot="1">
      <c r="A115" s="292" t="s">
        <v>285</v>
      </c>
      <c r="B115" s="292" t="s">
        <v>286</v>
      </c>
      <c r="C115" s="55"/>
      <c r="D115" s="56"/>
      <c r="E115" s="56" t="s">
        <v>25</v>
      </c>
      <c r="F115" s="56"/>
      <c r="G115" s="56"/>
      <c r="H115" s="56"/>
      <c r="I115" s="21"/>
      <c r="J115" s="21"/>
      <c r="K115" s="21"/>
      <c r="L115" s="21"/>
      <c r="M115" s="20">
        <v>2</v>
      </c>
      <c r="N115" s="21"/>
      <c r="O115" s="21"/>
      <c r="P115" s="22"/>
      <c r="Q115" s="23">
        <v>3</v>
      </c>
      <c r="R115" s="43" t="s">
        <v>93</v>
      </c>
      <c r="S115" s="88"/>
      <c r="T115" s="92"/>
      <c r="U115" s="90"/>
      <c r="V115" s="101"/>
      <c r="W115" s="103"/>
      <c r="X115" s="102"/>
      <c r="Y115" s="101"/>
      <c r="Z115" s="110"/>
      <c r="AA115" s="109"/>
      <c r="AB115" s="119" t="s">
        <v>94</v>
      </c>
      <c r="AC115" s="123" t="s">
        <v>37</v>
      </c>
      <c r="AD115" s="59" t="s">
        <v>287</v>
      </c>
    </row>
    <row r="116" spans="1:30" s="14" customFormat="1">
      <c r="A116" s="388" t="s">
        <v>70</v>
      </c>
      <c r="B116" s="389"/>
      <c r="C116" s="32">
        <f t="shared" ref="C116:L116" si="26">SUMIF(C112:C115,"=x",$M112:$M115)+SUMIF(C112:C115,"=x",$N112:$N115)+SUMIF(C112:C115,"=x",$O112:$O115)+SUMIF(C112:C115,"=x",$P112:$P115)</f>
        <v>0</v>
      </c>
      <c r="D116" s="33">
        <f t="shared" si="26"/>
        <v>0</v>
      </c>
      <c r="E116" s="33">
        <f t="shared" si="26"/>
        <v>2</v>
      </c>
      <c r="F116" s="33">
        <f t="shared" si="26"/>
        <v>0</v>
      </c>
      <c r="G116" s="33">
        <f t="shared" si="26"/>
        <v>2</v>
      </c>
      <c r="H116" s="33">
        <f t="shared" si="26"/>
        <v>0</v>
      </c>
      <c r="I116" s="33">
        <f t="shared" si="26"/>
        <v>0</v>
      </c>
      <c r="J116" s="33">
        <f t="shared" si="26"/>
        <v>3</v>
      </c>
      <c r="K116" s="33">
        <f t="shared" si="26"/>
        <v>0</v>
      </c>
      <c r="L116" s="33">
        <f t="shared" si="26"/>
        <v>0</v>
      </c>
      <c r="M116" s="421">
        <f>SUM(C116:L116)</f>
        <v>7</v>
      </c>
      <c r="N116" s="422"/>
      <c r="O116" s="422"/>
      <c r="P116" s="422"/>
      <c r="Q116" s="422"/>
      <c r="R116" s="423"/>
      <c r="S116" s="424"/>
      <c r="T116" s="425"/>
      <c r="U116" s="425"/>
      <c r="V116" s="425"/>
      <c r="W116" s="425"/>
      <c r="X116" s="425"/>
      <c r="Y116" s="425"/>
      <c r="Z116" s="425"/>
      <c r="AA116" s="425"/>
      <c r="AB116" s="425"/>
      <c r="AC116" s="425"/>
      <c r="AD116" s="426"/>
    </row>
    <row r="117" spans="1:30" s="14" customFormat="1">
      <c r="A117" s="396" t="s">
        <v>71</v>
      </c>
      <c r="B117" s="397"/>
      <c r="C117" s="39">
        <f t="shared" ref="C117:L117" si="27">SUMIF(C112:C115,"=x",$Q112:$Q115)</f>
        <v>0</v>
      </c>
      <c r="D117" s="234">
        <f t="shared" si="27"/>
        <v>0</v>
      </c>
      <c r="E117" s="234">
        <f t="shared" si="27"/>
        <v>3</v>
      </c>
      <c r="F117" s="234">
        <f t="shared" si="27"/>
        <v>0</v>
      </c>
      <c r="G117" s="234">
        <f t="shared" si="27"/>
        <v>5</v>
      </c>
      <c r="H117" s="234">
        <f t="shared" si="27"/>
        <v>0</v>
      </c>
      <c r="I117" s="234">
        <f t="shared" si="27"/>
        <v>0</v>
      </c>
      <c r="J117" s="234">
        <f t="shared" si="27"/>
        <v>7</v>
      </c>
      <c r="K117" s="234">
        <f t="shared" si="27"/>
        <v>0</v>
      </c>
      <c r="L117" s="234">
        <f t="shared" si="27"/>
        <v>0</v>
      </c>
      <c r="M117" s="398">
        <f>SUM(C117:L117)</f>
        <v>15</v>
      </c>
      <c r="N117" s="427"/>
      <c r="O117" s="427"/>
      <c r="P117" s="427"/>
      <c r="Q117" s="427"/>
      <c r="R117" s="428"/>
      <c r="S117" s="393"/>
      <c r="T117" s="401"/>
      <c r="U117" s="401"/>
      <c r="V117" s="401"/>
      <c r="W117" s="401"/>
      <c r="X117" s="401"/>
      <c r="Y117" s="401"/>
      <c r="Z117" s="401"/>
      <c r="AA117" s="401"/>
      <c r="AB117" s="401"/>
      <c r="AC117" s="401"/>
      <c r="AD117" s="395"/>
    </row>
    <row r="118" spans="1:30" s="14" customFormat="1">
      <c r="A118" s="402" t="s">
        <v>72</v>
      </c>
      <c r="B118" s="403"/>
      <c r="C118" s="60">
        <f t="shared" ref="C118:L118" si="28">SUMPRODUCT(--(C112:C115="x"),--($R112:$R115="K(5)"))</f>
        <v>0</v>
      </c>
      <c r="D118" s="61">
        <f t="shared" si="28"/>
        <v>0</v>
      </c>
      <c r="E118" s="61">
        <f t="shared" si="28"/>
        <v>1</v>
      </c>
      <c r="F118" s="61">
        <f t="shared" si="28"/>
        <v>0</v>
      </c>
      <c r="G118" s="61">
        <f t="shared" si="28"/>
        <v>0</v>
      </c>
      <c r="H118" s="61">
        <f t="shared" si="28"/>
        <v>0</v>
      </c>
      <c r="I118" s="61">
        <f t="shared" si="28"/>
        <v>0</v>
      </c>
      <c r="J118" s="61">
        <f t="shared" si="28"/>
        <v>1</v>
      </c>
      <c r="K118" s="61">
        <f t="shared" si="28"/>
        <v>0</v>
      </c>
      <c r="L118" s="61">
        <f t="shared" si="28"/>
        <v>0</v>
      </c>
      <c r="M118" s="382">
        <f>SUM(C118:L118)</f>
        <v>2</v>
      </c>
      <c r="N118" s="429"/>
      <c r="O118" s="429"/>
      <c r="P118" s="429"/>
      <c r="Q118" s="429"/>
      <c r="R118" s="430"/>
      <c r="S118" s="385"/>
      <c r="T118" s="386"/>
      <c r="U118" s="386"/>
      <c r="V118" s="386"/>
      <c r="W118" s="386"/>
      <c r="X118" s="386"/>
      <c r="Y118" s="386"/>
      <c r="Z118" s="386"/>
      <c r="AA118" s="386"/>
      <c r="AB118" s="386"/>
      <c r="AC118" s="386"/>
      <c r="AD118" s="387"/>
    </row>
    <row r="119" spans="1:30" s="14" customFormat="1" ht="13.5" thickBot="1">
      <c r="A119" s="433" t="s">
        <v>288</v>
      </c>
      <c r="B119" s="434"/>
      <c r="C119" s="342">
        <f t="shared" ref="C119:L119" si="29">SUMIF($A5:$A118,$A117,C5:C118)+SUMIF($A5:$A118,$A48,C5:C118)</f>
        <v>31</v>
      </c>
      <c r="D119" s="342">
        <f t="shared" si="29"/>
        <v>25</v>
      </c>
      <c r="E119" s="342">
        <f t="shared" si="29"/>
        <v>23</v>
      </c>
      <c r="F119" s="342">
        <f t="shared" si="29"/>
        <v>23</v>
      </c>
      <c r="G119" s="342">
        <f t="shared" si="29"/>
        <v>14</v>
      </c>
      <c r="H119" s="342">
        <f t="shared" si="29"/>
        <v>19</v>
      </c>
      <c r="I119" s="342">
        <f t="shared" si="29"/>
        <v>24</v>
      </c>
      <c r="J119" s="342">
        <f t="shared" si="29"/>
        <v>21</v>
      </c>
      <c r="K119" s="342">
        <f t="shared" si="29"/>
        <v>18</v>
      </c>
      <c r="L119" s="343">
        <f t="shared" si="29"/>
        <v>0</v>
      </c>
      <c r="M119" s="435">
        <f>SUM(C119:L119)</f>
        <v>198</v>
      </c>
      <c r="N119" s="436"/>
      <c r="O119" s="436"/>
      <c r="P119" s="436"/>
      <c r="Q119" s="436"/>
      <c r="R119" s="437"/>
      <c r="S119" s="6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2"/>
    </row>
    <row r="120" spans="1:30" s="14" customFormat="1" ht="13.5" thickBot="1">
      <c r="A120" s="337" t="s">
        <v>289</v>
      </c>
      <c r="B120" s="338"/>
      <c r="C120" s="346"/>
      <c r="D120" s="346"/>
      <c r="E120" s="346"/>
      <c r="F120" s="346"/>
      <c r="G120" s="346"/>
      <c r="H120" s="346"/>
      <c r="I120" s="346"/>
      <c r="J120" s="346"/>
      <c r="K120" s="346"/>
      <c r="L120" s="346"/>
      <c r="M120" s="346"/>
      <c r="N120" s="347"/>
      <c r="O120" s="347"/>
      <c r="P120" s="347"/>
      <c r="Q120" s="347"/>
      <c r="R120" s="34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8"/>
    </row>
    <row r="121" spans="1:30" s="14" customFormat="1" ht="13.5" thickBot="1">
      <c r="A121" s="344" t="s">
        <v>290</v>
      </c>
      <c r="B121" s="345" t="s">
        <v>291</v>
      </c>
      <c r="C121" s="322"/>
      <c r="D121" s="133"/>
      <c r="E121" s="133"/>
      <c r="F121" s="133"/>
      <c r="G121" s="133"/>
      <c r="H121" s="133"/>
      <c r="I121" s="133"/>
      <c r="J121" s="133" t="s">
        <v>292</v>
      </c>
      <c r="K121" s="133" t="s">
        <v>25</v>
      </c>
      <c r="L121" s="133"/>
      <c r="M121" s="322"/>
      <c r="N121" s="133"/>
      <c r="O121" s="133"/>
      <c r="P121" s="324"/>
      <c r="Q121" s="248">
        <v>0</v>
      </c>
      <c r="R121" s="249" t="s">
        <v>93</v>
      </c>
      <c r="S121" s="96"/>
      <c r="T121" s="73"/>
      <c r="U121" s="59"/>
      <c r="V121" s="96"/>
      <c r="W121" s="73"/>
      <c r="X121" s="59"/>
      <c r="Y121" s="99"/>
      <c r="Z121" s="23"/>
      <c r="AA121" s="43"/>
      <c r="AB121" s="59" t="s">
        <v>36</v>
      </c>
      <c r="AC121" s="59" t="s">
        <v>37</v>
      </c>
      <c r="AD121" s="59" t="s">
        <v>293</v>
      </c>
    </row>
    <row r="122" spans="1:30" s="14" customFormat="1">
      <c r="A122" s="388" t="s">
        <v>70</v>
      </c>
      <c r="B122" s="389"/>
      <c r="C122" s="32">
        <f>SUMIF(C121:C121,"=x",$M121:$M121)+SUMIF(C121:C121,"=x",$N121:$N121)+SUMIF(C121:C121,"=x",$O121:$O121)+SUMIF(C121:C121,"=x",$P121:$P121)</f>
        <v>0</v>
      </c>
      <c r="D122" s="33">
        <f t="shared" ref="D122:L122" si="30">SUMIF(D121:D121,"=x",$M121:$M121)+SUMIF(D121:D121,"=x",$N121:$N121)+SUMIF(D121:D121,"=x",$O121:$O121)+SUMIF(D121:D121,"=x",$P121:$P121)</f>
        <v>0</v>
      </c>
      <c r="E122" s="33">
        <f t="shared" si="30"/>
        <v>0</v>
      </c>
      <c r="F122" s="33">
        <f t="shared" si="30"/>
        <v>0</v>
      </c>
      <c r="G122" s="33">
        <f t="shared" si="30"/>
        <v>0</v>
      </c>
      <c r="H122" s="33">
        <f t="shared" si="30"/>
        <v>0</v>
      </c>
      <c r="I122" s="33">
        <f t="shared" si="30"/>
        <v>0</v>
      </c>
      <c r="J122" s="33">
        <f t="shared" si="30"/>
        <v>0</v>
      </c>
      <c r="K122" s="33">
        <f t="shared" si="30"/>
        <v>0</v>
      </c>
      <c r="L122" s="33">
        <f t="shared" si="30"/>
        <v>0</v>
      </c>
      <c r="M122" s="421">
        <f>SUM(C122:L122)</f>
        <v>0</v>
      </c>
      <c r="N122" s="422"/>
      <c r="O122" s="422"/>
      <c r="P122" s="422"/>
      <c r="Q122" s="422"/>
      <c r="R122" s="423"/>
      <c r="S122" s="228"/>
      <c r="T122" s="228"/>
      <c r="U122" s="228"/>
      <c r="V122" s="228"/>
      <c r="W122" s="228"/>
      <c r="X122" s="228"/>
      <c r="Y122" s="228"/>
      <c r="Z122" s="228"/>
      <c r="AA122" s="228"/>
      <c r="AB122" s="228"/>
      <c r="AC122" s="228"/>
      <c r="AD122" s="229"/>
    </row>
    <row r="123" spans="1:30" s="14" customFormat="1">
      <c r="A123" s="396" t="s">
        <v>71</v>
      </c>
      <c r="B123" s="397"/>
      <c r="C123" s="234">
        <f t="shared" ref="C123:L123" si="31">SUMIF(C121:C121,"=x",$Q121:$Q121)</f>
        <v>0</v>
      </c>
      <c r="D123" s="234">
        <f t="shared" si="31"/>
        <v>0</v>
      </c>
      <c r="E123" s="234">
        <f t="shared" si="31"/>
        <v>0</v>
      </c>
      <c r="F123" s="234">
        <f t="shared" si="31"/>
        <v>0</v>
      </c>
      <c r="G123" s="234">
        <f t="shared" si="31"/>
        <v>0</v>
      </c>
      <c r="H123" s="234">
        <f t="shared" si="31"/>
        <v>0</v>
      </c>
      <c r="I123" s="234">
        <f t="shared" si="31"/>
        <v>0</v>
      </c>
      <c r="J123" s="234">
        <f t="shared" si="31"/>
        <v>0</v>
      </c>
      <c r="K123" s="234">
        <f t="shared" si="31"/>
        <v>0</v>
      </c>
      <c r="L123" s="234">
        <f t="shared" si="31"/>
        <v>0</v>
      </c>
      <c r="M123" s="398">
        <f>SUM(C123:L123)</f>
        <v>0</v>
      </c>
      <c r="N123" s="399"/>
      <c r="O123" s="399"/>
      <c r="P123" s="399"/>
      <c r="Q123" s="399"/>
      <c r="R123" s="400"/>
      <c r="S123" s="228"/>
      <c r="T123" s="228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9"/>
    </row>
    <row r="124" spans="1:30" s="14" customFormat="1" ht="13.5" thickBot="1">
      <c r="A124" s="407" t="s">
        <v>72</v>
      </c>
      <c r="B124" s="408"/>
      <c r="C124" s="245">
        <f>SUMPRODUCT(--(C121:C121="x"),--($R121:$R121="K(5)"))</f>
        <v>0</v>
      </c>
      <c r="D124" s="61">
        <f t="shared" ref="D124:L124" si="32">SUMPRODUCT(--(D121:D121="x"),--($R121:$R121="K(5)"))</f>
        <v>0</v>
      </c>
      <c r="E124" s="61">
        <f t="shared" si="32"/>
        <v>0</v>
      </c>
      <c r="F124" s="61">
        <f t="shared" si="32"/>
        <v>0</v>
      </c>
      <c r="G124" s="61">
        <f t="shared" si="32"/>
        <v>0</v>
      </c>
      <c r="H124" s="61">
        <f t="shared" si="32"/>
        <v>0</v>
      </c>
      <c r="I124" s="61">
        <f t="shared" si="32"/>
        <v>0</v>
      </c>
      <c r="J124" s="61">
        <f t="shared" si="32"/>
        <v>0</v>
      </c>
      <c r="K124" s="61">
        <f t="shared" si="32"/>
        <v>1</v>
      </c>
      <c r="L124" s="349">
        <f t="shared" si="32"/>
        <v>0</v>
      </c>
      <c r="M124" s="382">
        <f>SUM(C124:L124)</f>
        <v>1</v>
      </c>
      <c r="N124" s="383"/>
      <c r="O124" s="383"/>
      <c r="P124" s="383"/>
      <c r="Q124" s="383"/>
      <c r="R124" s="384"/>
      <c r="S124" s="228"/>
      <c r="T124" s="228"/>
      <c r="U124" s="228"/>
      <c r="V124" s="228"/>
      <c r="W124" s="228"/>
      <c r="X124" s="228"/>
      <c r="Y124" s="228"/>
      <c r="Z124" s="228"/>
      <c r="AA124" s="228"/>
      <c r="AB124" s="228"/>
      <c r="AC124" s="228"/>
      <c r="AD124" s="229"/>
    </row>
    <row r="125" spans="1:30" s="14" customFormat="1" ht="13.5" thickBot="1">
      <c r="A125" s="337" t="s">
        <v>294</v>
      </c>
      <c r="B125" s="338"/>
      <c r="C125" s="339"/>
      <c r="D125" s="339"/>
      <c r="E125" s="339"/>
      <c r="F125" s="339"/>
      <c r="G125" s="339"/>
      <c r="H125" s="339"/>
      <c r="I125" s="339"/>
      <c r="J125" s="339"/>
      <c r="K125" s="339"/>
      <c r="L125" s="339"/>
      <c r="M125" s="339"/>
      <c r="N125" s="339"/>
      <c r="O125" s="339"/>
      <c r="P125" s="339"/>
      <c r="Q125" s="339"/>
      <c r="R125" s="340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8"/>
    </row>
    <row r="126" spans="1:30" s="14" customFormat="1">
      <c r="A126" s="293" t="s">
        <v>295</v>
      </c>
      <c r="B126" s="291" t="s">
        <v>296</v>
      </c>
      <c r="C126" s="361"/>
      <c r="D126" s="362"/>
      <c r="E126" s="362"/>
      <c r="F126" s="362"/>
      <c r="G126" s="362" t="s">
        <v>25</v>
      </c>
      <c r="H126" s="362"/>
      <c r="I126" s="251"/>
      <c r="J126" s="251"/>
      <c r="K126" s="251"/>
      <c r="L126" s="251"/>
      <c r="M126" s="250"/>
      <c r="N126" s="251">
        <v>3</v>
      </c>
      <c r="O126" s="251"/>
      <c r="P126" s="252"/>
      <c r="Q126" s="253">
        <v>3</v>
      </c>
      <c r="R126" s="363" t="s">
        <v>27</v>
      </c>
      <c r="S126" s="97"/>
      <c r="T126" s="83"/>
      <c r="U126" s="98"/>
      <c r="V126" s="97"/>
      <c r="W126" s="83"/>
      <c r="X126" s="98"/>
      <c r="Y126" s="97"/>
      <c r="Z126" s="112"/>
      <c r="AA126" s="111"/>
      <c r="AB126" s="63" t="s">
        <v>297</v>
      </c>
      <c r="AC126" s="59" t="s">
        <v>37</v>
      </c>
      <c r="AD126" s="63" t="s">
        <v>298</v>
      </c>
    </row>
    <row r="127" spans="1:30" s="14" customFormat="1">
      <c r="A127" s="70" t="s">
        <v>299</v>
      </c>
      <c r="B127" s="28" t="s">
        <v>300</v>
      </c>
      <c r="C127" s="16"/>
      <c r="D127" s="17"/>
      <c r="E127" s="17"/>
      <c r="F127" s="17"/>
      <c r="G127" s="17" t="s">
        <v>25</v>
      </c>
      <c r="H127" s="17"/>
      <c r="I127" s="21"/>
      <c r="J127" s="21"/>
      <c r="K127" s="21"/>
      <c r="L127" s="21"/>
      <c r="M127" s="20"/>
      <c r="N127" s="21">
        <v>2</v>
      </c>
      <c r="O127" s="21"/>
      <c r="P127" s="22"/>
      <c r="Q127" s="23">
        <v>2</v>
      </c>
      <c r="R127" s="24" t="s">
        <v>27</v>
      </c>
      <c r="S127" s="97"/>
      <c r="T127" s="83"/>
      <c r="U127" s="98"/>
      <c r="V127" s="97"/>
      <c r="W127" s="83"/>
      <c r="X127" s="98"/>
      <c r="Y127" s="97"/>
      <c r="Z127" s="112"/>
      <c r="AA127" s="111"/>
      <c r="AB127" s="28" t="s">
        <v>301</v>
      </c>
      <c r="AC127" s="123" t="s">
        <v>53</v>
      </c>
      <c r="AD127" s="128" t="s">
        <v>302</v>
      </c>
    </row>
    <row r="128" spans="1:30" s="14" customFormat="1">
      <c r="A128" s="70" t="s">
        <v>303</v>
      </c>
      <c r="B128" s="28" t="s">
        <v>304</v>
      </c>
      <c r="C128" s="16"/>
      <c r="D128" s="17"/>
      <c r="E128" s="17"/>
      <c r="F128" s="17"/>
      <c r="G128" s="17" t="s">
        <v>25</v>
      </c>
      <c r="H128" s="17"/>
      <c r="I128" s="21"/>
      <c r="J128" s="21"/>
      <c r="K128" s="21"/>
      <c r="L128" s="21"/>
      <c r="M128" s="20"/>
      <c r="N128" s="21">
        <v>3</v>
      </c>
      <c r="O128" s="21"/>
      <c r="P128" s="22"/>
      <c r="Q128" s="23">
        <v>3</v>
      </c>
      <c r="R128" s="24" t="s">
        <v>27</v>
      </c>
      <c r="S128" s="97"/>
      <c r="T128" s="83"/>
      <c r="U128" s="98"/>
      <c r="V128" s="97"/>
      <c r="W128" s="83"/>
      <c r="X128" s="98"/>
      <c r="Y128" s="97"/>
      <c r="Z128" s="112"/>
      <c r="AA128" s="111"/>
      <c r="AB128" s="65" t="s">
        <v>305</v>
      </c>
      <c r="AC128" s="63" t="s">
        <v>37</v>
      </c>
      <c r="AD128" s="63" t="s">
        <v>306</v>
      </c>
    </row>
    <row r="129" spans="1:30" s="14" customFormat="1">
      <c r="A129" s="29" t="s">
        <v>307</v>
      </c>
      <c r="B129" s="28" t="s">
        <v>308</v>
      </c>
      <c r="C129" s="16"/>
      <c r="D129" s="17"/>
      <c r="E129" s="17"/>
      <c r="F129" s="17"/>
      <c r="G129" s="17" t="s">
        <v>25</v>
      </c>
      <c r="H129" s="17"/>
      <c r="I129" s="21"/>
      <c r="J129" s="21"/>
      <c r="K129" s="21"/>
      <c r="L129" s="21"/>
      <c r="M129" s="20">
        <v>1</v>
      </c>
      <c r="N129" s="21"/>
      <c r="O129" s="21"/>
      <c r="P129" s="22"/>
      <c r="Q129" s="23">
        <v>3</v>
      </c>
      <c r="R129" s="24" t="s">
        <v>27</v>
      </c>
      <c r="S129" s="97"/>
      <c r="T129" s="83"/>
      <c r="U129" s="98"/>
      <c r="V129" s="97"/>
      <c r="W129" s="83"/>
      <c r="X129" s="98"/>
      <c r="Y129" s="97"/>
      <c r="Z129" s="112"/>
      <c r="AA129" s="111"/>
      <c r="AB129" s="65" t="s">
        <v>45</v>
      </c>
      <c r="AC129" s="63" t="s">
        <v>37</v>
      </c>
      <c r="AD129" s="63" t="s">
        <v>309</v>
      </c>
    </row>
    <row r="130" spans="1:30" s="14" customFormat="1">
      <c r="A130" s="29" t="s">
        <v>310</v>
      </c>
      <c r="B130" s="28" t="s">
        <v>311</v>
      </c>
      <c r="C130" s="16"/>
      <c r="D130" s="17"/>
      <c r="E130" s="17"/>
      <c r="F130" s="17"/>
      <c r="G130" s="17"/>
      <c r="H130" s="17" t="s">
        <v>25</v>
      </c>
      <c r="I130" s="21"/>
      <c r="J130" s="21"/>
      <c r="K130" s="21"/>
      <c r="L130" s="21"/>
      <c r="M130" s="20"/>
      <c r="N130" s="21">
        <v>3</v>
      </c>
      <c r="O130" s="21"/>
      <c r="P130" s="22"/>
      <c r="Q130" s="23">
        <v>3</v>
      </c>
      <c r="R130" s="24" t="s">
        <v>27</v>
      </c>
      <c r="S130" s="97"/>
      <c r="T130" s="83"/>
      <c r="U130" s="98"/>
      <c r="V130" s="97"/>
      <c r="W130" s="83"/>
      <c r="X130" s="98"/>
      <c r="Y130" s="97"/>
      <c r="Z130" s="112"/>
      <c r="AA130" s="111"/>
      <c r="AB130" s="65" t="s">
        <v>305</v>
      </c>
      <c r="AC130" s="63" t="s">
        <v>37</v>
      </c>
      <c r="AD130" s="63" t="s">
        <v>306</v>
      </c>
    </row>
    <row r="131" spans="1:30" s="14" customFormat="1">
      <c r="A131" s="29" t="s">
        <v>312</v>
      </c>
      <c r="B131" s="28" t="s">
        <v>313</v>
      </c>
      <c r="C131" s="16"/>
      <c r="D131" s="17"/>
      <c r="E131" s="17"/>
      <c r="F131" s="17"/>
      <c r="G131" s="17"/>
      <c r="H131" s="17"/>
      <c r="I131" s="21"/>
      <c r="J131" s="21" t="s">
        <v>25</v>
      </c>
      <c r="K131" s="21"/>
      <c r="L131" s="21"/>
      <c r="M131" s="20">
        <v>1</v>
      </c>
      <c r="N131" s="21"/>
      <c r="O131" s="21"/>
      <c r="P131" s="22"/>
      <c r="Q131" s="23">
        <v>3</v>
      </c>
      <c r="R131" s="24" t="s">
        <v>27</v>
      </c>
      <c r="S131" s="97"/>
      <c r="T131" s="83"/>
      <c r="U131" s="98"/>
      <c r="V131" s="97"/>
      <c r="W131" s="83"/>
      <c r="X131" s="98"/>
      <c r="Y131" s="97"/>
      <c r="Z131" s="112"/>
      <c r="AA131" s="111"/>
      <c r="AB131" s="65" t="s">
        <v>45</v>
      </c>
      <c r="AC131" s="63" t="s">
        <v>37</v>
      </c>
      <c r="AD131" s="63" t="s">
        <v>314</v>
      </c>
    </row>
    <row r="132" spans="1:30" s="14" customFormat="1" ht="13.5" thickBot="1">
      <c r="A132" s="294" t="s">
        <v>315</v>
      </c>
      <c r="B132" s="292" t="s">
        <v>316</v>
      </c>
      <c r="C132" s="364"/>
      <c r="D132" s="365"/>
      <c r="E132" s="365"/>
      <c r="F132" s="365"/>
      <c r="G132" s="365"/>
      <c r="H132" s="365"/>
      <c r="I132" s="366"/>
      <c r="J132" s="366"/>
      <c r="K132" s="366" t="s">
        <v>25</v>
      </c>
      <c r="L132" s="366"/>
      <c r="M132" s="367"/>
      <c r="N132" s="366">
        <v>2</v>
      </c>
      <c r="O132" s="366"/>
      <c r="P132" s="368"/>
      <c r="Q132" s="369">
        <v>3</v>
      </c>
      <c r="R132" s="370" t="s">
        <v>27</v>
      </c>
      <c r="S132" s="97"/>
      <c r="T132" s="83"/>
      <c r="U132" s="98"/>
      <c r="V132" s="97"/>
      <c r="W132" s="83"/>
      <c r="X132" s="98"/>
      <c r="Y132" s="97"/>
      <c r="Z132" s="112"/>
      <c r="AA132" s="111"/>
      <c r="AB132" s="65" t="s">
        <v>45</v>
      </c>
      <c r="AC132" s="63" t="s">
        <v>37</v>
      </c>
      <c r="AD132" s="63" t="s">
        <v>317</v>
      </c>
    </row>
    <row r="133" spans="1:30" s="14" customFormat="1">
      <c r="A133" s="388" t="s">
        <v>70</v>
      </c>
      <c r="B133" s="389"/>
      <c r="C133" s="181">
        <f t="shared" ref="C133:L133" si="33">SUMIF(C126:C132,"=x",$M126:$M132)+SUMIF(C126:C132,"=x",$N126:$N132)+SUMIF(C126:C132,"=x",$O126:$O132)+SUMIF(C126:C132,"=x",$P126:$P132)</f>
        <v>0</v>
      </c>
      <c r="D133" s="182">
        <f t="shared" si="33"/>
        <v>0</v>
      </c>
      <c r="E133" s="182">
        <f t="shared" si="33"/>
        <v>0</v>
      </c>
      <c r="F133" s="182">
        <f t="shared" si="33"/>
        <v>0</v>
      </c>
      <c r="G133" s="182">
        <f t="shared" si="33"/>
        <v>9</v>
      </c>
      <c r="H133" s="182">
        <f t="shared" si="33"/>
        <v>3</v>
      </c>
      <c r="I133" s="182">
        <f t="shared" si="33"/>
        <v>0</v>
      </c>
      <c r="J133" s="182">
        <f t="shared" si="33"/>
        <v>1</v>
      </c>
      <c r="K133" s="182">
        <f t="shared" si="33"/>
        <v>2</v>
      </c>
      <c r="L133" s="182">
        <f t="shared" si="33"/>
        <v>0</v>
      </c>
      <c r="M133" s="390">
        <f>SUM(C133:L133)</f>
        <v>15</v>
      </c>
      <c r="N133" s="391"/>
      <c r="O133" s="391"/>
      <c r="P133" s="391"/>
      <c r="Q133" s="391"/>
      <c r="R133" s="392"/>
      <c r="S133" s="424"/>
      <c r="T133" s="425"/>
      <c r="U133" s="425"/>
      <c r="V133" s="425"/>
      <c r="W133" s="425"/>
      <c r="X133" s="425"/>
      <c r="Y133" s="425"/>
      <c r="Z133" s="425"/>
      <c r="AA133" s="425"/>
      <c r="AB133" s="425"/>
      <c r="AC133" s="425"/>
      <c r="AD133" s="426"/>
    </row>
    <row r="134" spans="1:30" s="14" customFormat="1">
      <c r="A134" s="396" t="s">
        <v>71</v>
      </c>
      <c r="B134" s="397"/>
      <c r="C134" s="39">
        <f t="shared" ref="C134:L134" si="34">SUMIF(C126:C132,"=x",$Q126:$Q132)</f>
        <v>0</v>
      </c>
      <c r="D134" s="234">
        <f t="shared" si="34"/>
        <v>0</v>
      </c>
      <c r="E134" s="234">
        <f t="shared" si="34"/>
        <v>0</v>
      </c>
      <c r="F134" s="234">
        <f t="shared" si="34"/>
        <v>0</v>
      </c>
      <c r="G134" s="234">
        <f t="shared" si="34"/>
        <v>11</v>
      </c>
      <c r="H134" s="234">
        <f t="shared" si="34"/>
        <v>3</v>
      </c>
      <c r="I134" s="234">
        <f t="shared" si="34"/>
        <v>0</v>
      </c>
      <c r="J134" s="234">
        <f t="shared" si="34"/>
        <v>3</v>
      </c>
      <c r="K134" s="234">
        <f t="shared" si="34"/>
        <v>3</v>
      </c>
      <c r="L134" s="234">
        <f t="shared" si="34"/>
        <v>0</v>
      </c>
      <c r="M134" s="398">
        <f>SUM(C134:L134)</f>
        <v>20</v>
      </c>
      <c r="N134" s="427"/>
      <c r="O134" s="427"/>
      <c r="P134" s="427"/>
      <c r="Q134" s="427"/>
      <c r="R134" s="428"/>
      <c r="S134" s="393"/>
      <c r="T134" s="401"/>
      <c r="U134" s="401"/>
      <c r="V134" s="401"/>
      <c r="W134" s="401"/>
      <c r="X134" s="401"/>
      <c r="Y134" s="401"/>
      <c r="Z134" s="401"/>
      <c r="AA134" s="401"/>
      <c r="AB134" s="401"/>
      <c r="AC134" s="401"/>
      <c r="AD134" s="395"/>
    </row>
    <row r="135" spans="1:30" s="14" customFormat="1" ht="13.5" thickBot="1">
      <c r="A135" s="407" t="s">
        <v>72</v>
      </c>
      <c r="B135" s="408"/>
      <c r="C135" s="60">
        <f t="shared" ref="C135:L135" si="35">SUMPRODUCT(--(C126:C132="x"),--($R126:$R132="K(5)"))</f>
        <v>0</v>
      </c>
      <c r="D135" s="61">
        <f t="shared" si="35"/>
        <v>0</v>
      </c>
      <c r="E135" s="61">
        <f t="shared" si="35"/>
        <v>0</v>
      </c>
      <c r="F135" s="61">
        <f t="shared" si="35"/>
        <v>0</v>
      </c>
      <c r="G135" s="61">
        <f t="shared" si="35"/>
        <v>0</v>
      </c>
      <c r="H135" s="61">
        <f t="shared" si="35"/>
        <v>0</v>
      </c>
      <c r="I135" s="61">
        <f t="shared" si="35"/>
        <v>0</v>
      </c>
      <c r="J135" s="61">
        <f t="shared" si="35"/>
        <v>0</v>
      </c>
      <c r="K135" s="61">
        <f t="shared" si="35"/>
        <v>0</v>
      </c>
      <c r="L135" s="61">
        <f t="shared" si="35"/>
        <v>0</v>
      </c>
      <c r="M135" s="382">
        <f>SUM(C135:L135)</f>
        <v>0</v>
      </c>
      <c r="N135" s="429"/>
      <c r="O135" s="429"/>
      <c r="P135" s="429"/>
      <c r="Q135" s="429"/>
      <c r="R135" s="430"/>
      <c r="S135" s="385"/>
      <c r="T135" s="386"/>
      <c r="U135" s="386"/>
      <c r="V135" s="386"/>
      <c r="W135" s="386"/>
      <c r="X135" s="386"/>
      <c r="Y135" s="386"/>
      <c r="Z135" s="386"/>
      <c r="AA135" s="386"/>
      <c r="AB135" s="386"/>
      <c r="AC135" s="386"/>
      <c r="AD135" s="387"/>
    </row>
    <row r="136" spans="1:30" s="14" customFormat="1" ht="12.75" customHeight="1" thickBot="1">
      <c r="A136" s="431" t="s">
        <v>318</v>
      </c>
      <c r="B136" s="432"/>
      <c r="C136" s="357"/>
      <c r="D136" s="358"/>
      <c r="E136" s="358"/>
      <c r="F136" s="358"/>
      <c r="G136" s="358"/>
      <c r="H136" s="358"/>
      <c r="I136" s="358"/>
      <c r="J136" s="358"/>
      <c r="K136" s="358"/>
      <c r="L136" s="358"/>
      <c r="M136" s="358"/>
      <c r="N136" s="359"/>
      <c r="O136" s="359"/>
      <c r="P136" s="359"/>
      <c r="Q136" s="359"/>
      <c r="R136" s="360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  <c r="AD136" s="148"/>
    </row>
    <row r="137" spans="1:30" s="14" customFormat="1" ht="12.75" customHeight="1">
      <c r="A137" s="350" t="s">
        <v>319</v>
      </c>
      <c r="B137" s="351" t="s">
        <v>320</v>
      </c>
      <c r="C137" s="352"/>
      <c r="D137" s="353" t="s">
        <v>25</v>
      </c>
      <c r="E137" s="353"/>
      <c r="F137" s="353"/>
      <c r="G137" s="353"/>
      <c r="H137" s="353"/>
      <c r="I137" s="353"/>
      <c r="J137" s="353"/>
      <c r="K137" s="353"/>
      <c r="L137" s="354"/>
      <c r="M137" s="355">
        <v>1</v>
      </c>
      <c r="N137" s="146"/>
      <c r="O137" s="146"/>
      <c r="P137" s="146"/>
      <c r="Q137" s="146">
        <v>1</v>
      </c>
      <c r="R137" s="356" t="s">
        <v>93</v>
      </c>
      <c r="S137" s="158"/>
      <c r="T137" s="149"/>
      <c r="U137" s="149"/>
      <c r="V137" s="149"/>
      <c r="W137" s="149"/>
      <c r="X137" s="149"/>
      <c r="Y137" s="149"/>
      <c r="Z137" s="149"/>
      <c r="AA137" s="149"/>
      <c r="AB137" s="244"/>
      <c r="AC137" s="244"/>
      <c r="AD137" s="229"/>
    </row>
    <row r="138" spans="1:30" s="14" customFormat="1" ht="12.75" customHeight="1">
      <c r="A138" s="281" t="s">
        <v>321</v>
      </c>
      <c r="B138" s="286" t="s">
        <v>322</v>
      </c>
      <c r="C138" s="284"/>
      <c r="D138" s="136" t="s">
        <v>25</v>
      </c>
      <c r="E138" s="136"/>
      <c r="F138" s="136"/>
      <c r="G138" s="136"/>
      <c r="H138" s="136"/>
      <c r="I138" s="136"/>
      <c r="J138" s="136"/>
      <c r="K138" s="136"/>
      <c r="L138" s="139"/>
      <c r="M138" s="138"/>
      <c r="N138" s="137">
        <v>2</v>
      </c>
      <c r="O138" s="137"/>
      <c r="P138" s="137"/>
      <c r="Q138" s="137">
        <v>3</v>
      </c>
      <c r="R138" s="183" t="s">
        <v>27</v>
      </c>
      <c r="S138" s="158"/>
      <c r="T138" s="149"/>
      <c r="U138" s="149"/>
      <c r="V138" s="149"/>
      <c r="W138" s="149"/>
      <c r="X138" s="149"/>
      <c r="Y138" s="149"/>
      <c r="Z138" s="149"/>
      <c r="AA138" s="149"/>
      <c r="AB138" s="244"/>
      <c r="AC138" s="244"/>
      <c r="AD138" s="229"/>
    </row>
    <row r="139" spans="1:30" s="14" customFormat="1" ht="12.75" customHeight="1">
      <c r="A139" s="282" t="s">
        <v>323</v>
      </c>
      <c r="B139" s="287" t="s">
        <v>324</v>
      </c>
      <c r="C139" s="284"/>
      <c r="D139" s="135"/>
      <c r="E139" s="136" t="s">
        <v>25</v>
      </c>
      <c r="F139" s="136"/>
      <c r="G139" s="136"/>
      <c r="H139" s="136"/>
      <c r="I139" s="136"/>
      <c r="J139" s="136"/>
      <c r="K139" s="136"/>
      <c r="L139" s="139"/>
      <c r="M139" s="138">
        <v>1</v>
      </c>
      <c r="N139" s="137"/>
      <c r="O139" s="137"/>
      <c r="P139" s="137"/>
      <c r="Q139" s="137">
        <v>1</v>
      </c>
      <c r="R139" s="184" t="s">
        <v>93</v>
      </c>
      <c r="S139" s="158"/>
      <c r="T139" s="149"/>
      <c r="U139" s="149"/>
      <c r="V139" s="149"/>
      <c r="W139" s="149"/>
      <c r="X139" s="149"/>
      <c r="Y139" s="149"/>
      <c r="Z139" s="149"/>
      <c r="AA139" s="149"/>
      <c r="AB139" s="244"/>
      <c r="AC139" s="244"/>
      <c r="AD139" s="229"/>
    </row>
    <row r="140" spans="1:30" s="14" customFormat="1" ht="12.75" customHeight="1">
      <c r="A140" s="282" t="s">
        <v>325</v>
      </c>
      <c r="B140" s="287" t="s">
        <v>326</v>
      </c>
      <c r="C140" s="285"/>
      <c r="D140" s="140"/>
      <c r="E140" s="141" t="s">
        <v>25</v>
      </c>
      <c r="F140" s="141"/>
      <c r="G140" s="141"/>
      <c r="H140" s="141"/>
      <c r="I140" s="141"/>
      <c r="J140" s="141"/>
      <c r="K140" s="141"/>
      <c r="L140" s="142"/>
      <c r="M140" s="143"/>
      <c r="N140" s="144">
        <v>3</v>
      </c>
      <c r="O140" s="144"/>
      <c r="P140" s="144"/>
      <c r="Q140" s="145">
        <v>4</v>
      </c>
      <c r="R140" s="183" t="s">
        <v>27</v>
      </c>
      <c r="S140" s="158" t="s">
        <v>144</v>
      </c>
      <c r="T140" s="165" t="s">
        <v>321</v>
      </c>
      <c r="U140" s="166" t="s">
        <v>322</v>
      </c>
      <c r="V140" s="149"/>
      <c r="W140" s="149"/>
      <c r="X140" s="149"/>
      <c r="Y140" s="149"/>
      <c r="Z140" s="149"/>
      <c r="AA140" s="149"/>
      <c r="AB140" s="244"/>
      <c r="AC140" s="244"/>
      <c r="AD140" s="229"/>
    </row>
    <row r="141" spans="1:30" s="14" customFormat="1" ht="12.75" customHeight="1">
      <c r="A141" s="282" t="s">
        <v>327</v>
      </c>
      <c r="B141" s="287" t="s">
        <v>328</v>
      </c>
      <c r="C141" s="285"/>
      <c r="D141" s="140"/>
      <c r="E141" s="141"/>
      <c r="F141" s="141" t="s">
        <v>25</v>
      </c>
      <c r="G141" s="141"/>
      <c r="H141" s="141"/>
      <c r="I141" s="141"/>
      <c r="J141" s="141"/>
      <c r="K141" s="141"/>
      <c r="L141" s="142"/>
      <c r="M141" s="143">
        <v>2</v>
      </c>
      <c r="N141" s="144"/>
      <c r="O141" s="144"/>
      <c r="P141" s="145"/>
      <c r="Q141" s="137">
        <v>2</v>
      </c>
      <c r="R141" s="184" t="s">
        <v>93</v>
      </c>
      <c r="S141" s="158"/>
      <c r="T141" s="153"/>
      <c r="U141" s="149"/>
      <c r="V141" s="149"/>
      <c r="W141" s="149"/>
      <c r="X141" s="149"/>
      <c r="Y141" s="149"/>
      <c r="Z141" s="149"/>
      <c r="AA141" s="149"/>
      <c r="AB141" s="244"/>
      <c r="AC141" s="244"/>
      <c r="AD141" s="229"/>
    </row>
    <row r="142" spans="1:30" s="14" customFormat="1" ht="12.75" customHeight="1">
      <c r="A142" s="282" t="s">
        <v>329</v>
      </c>
      <c r="B142" s="287" t="s">
        <v>330</v>
      </c>
      <c r="C142" s="285"/>
      <c r="D142" s="140"/>
      <c r="E142" s="141"/>
      <c r="F142" s="141" t="s">
        <v>25</v>
      </c>
      <c r="G142" s="141"/>
      <c r="H142" s="141"/>
      <c r="I142" s="141"/>
      <c r="J142" s="141"/>
      <c r="K142" s="141"/>
      <c r="L142" s="142"/>
      <c r="M142" s="143"/>
      <c r="N142" s="144">
        <v>3</v>
      </c>
      <c r="O142" s="144"/>
      <c r="P142" s="145"/>
      <c r="Q142" s="146">
        <v>4</v>
      </c>
      <c r="R142" s="185" t="s">
        <v>27</v>
      </c>
      <c r="S142" s="171" t="s">
        <v>144</v>
      </c>
      <c r="T142" s="161" t="s">
        <v>325</v>
      </c>
      <c r="U142" s="162" t="s">
        <v>326</v>
      </c>
      <c r="V142" s="149"/>
      <c r="W142" s="149"/>
      <c r="X142" s="149"/>
      <c r="Y142" s="149"/>
      <c r="Z142" s="149"/>
      <c r="AA142" s="149"/>
      <c r="AB142" s="244"/>
      <c r="AC142" s="244"/>
      <c r="AD142" s="229"/>
    </row>
    <row r="143" spans="1:30" s="14" customFormat="1" ht="12.75" customHeight="1">
      <c r="A143" s="283" t="s">
        <v>331</v>
      </c>
      <c r="B143" s="288" t="s">
        <v>332</v>
      </c>
      <c r="C143" s="285"/>
      <c r="D143" s="140"/>
      <c r="E143" s="141"/>
      <c r="F143" s="141"/>
      <c r="G143" s="141" t="s">
        <v>25</v>
      </c>
      <c r="H143" s="141"/>
      <c r="I143" s="141"/>
      <c r="J143" s="141"/>
      <c r="K143" s="141"/>
      <c r="L143" s="142"/>
      <c r="M143" s="143">
        <v>2</v>
      </c>
      <c r="N143" s="144"/>
      <c r="O143" s="144"/>
      <c r="P143" s="145"/>
      <c r="Q143" s="137">
        <v>2</v>
      </c>
      <c r="R143" s="186" t="s">
        <v>93</v>
      </c>
      <c r="S143" s="172" t="s">
        <v>333</v>
      </c>
      <c r="T143" s="150" t="s">
        <v>334</v>
      </c>
      <c r="U143" s="159" t="s">
        <v>335</v>
      </c>
      <c r="V143" s="153"/>
      <c r="W143" s="153"/>
      <c r="X143" s="153"/>
      <c r="Y143" s="153"/>
      <c r="Z143" s="153"/>
      <c r="AA143" s="153"/>
      <c r="AB143" s="244"/>
      <c r="AC143" s="244"/>
      <c r="AD143" s="229"/>
    </row>
    <row r="144" spans="1:30" s="152" customFormat="1" ht="12.75" customHeight="1">
      <c r="A144" s="282" t="s">
        <v>334</v>
      </c>
      <c r="B144" s="287" t="s">
        <v>335</v>
      </c>
      <c r="C144" s="285"/>
      <c r="D144" s="140"/>
      <c r="E144" s="141"/>
      <c r="F144" s="141"/>
      <c r="G144" s="141" t="s">
        <v>25</v>
      </c>
      <c r="H144" s="141"/>
      <c r="I144" s="141"/>
      <c r="J144" s="141"/>
      <c r="K144" s="141"/>
      <c r="L144" s="142"/>
      <c r="M144" s="143"/>
      <c r="N144" s="144">
        <v>2</v>
      </c>
      <c r="O144" s="144"/>
      <c r="P144" s="145"/>
      <c r="Q144" s="137">
        <v>2</v>
      </c>
      <c r="R144" s="185" t="s">
        <v>27</v>
      </c>
      <c r="S144" s="173" t="s">
        <v>333</v>
      </c>
      <c r="T144" s="134" t="s">
        <v>331</v>
      </c>
      <c r="U144" s="169" t="s">
        <v>332</v>
      </c>
      <c r="V144" s="170" t="s">
        <v>16</v>
      </c>
      <c r="W144" s="163" t="s">
        <v>329</v>
      </c>
      <c r="X144" s="164" t="s">
        <v>330</v>
      </c>
      <c r="Y144" s="149"/>
      <c r="Z144" s="149"/>
      <c r="AA144" s="149"/>
      <c r="AB144" s="151"/>
      <c r="AC144" s="151"/>
      <c r="AD144" s="151"/>
    </row>
    <row r="145" spans="1:30" s="155" customFormat="1" ht="12.75" customHeight="1">
      <c r="A145" s="283" t="s">
        <v>336</v>
      </c>
      <c r="B145" s="289" t="s">
        <v>337</v>
      </c>
      <c r="C145" s="284"/>
      <c r="D145" s="135"/>
      <c r="E145" s="136"/>
      <c r="F145" s="136"/>
      <c r="G145" s="136"/>
      <c r="H145" s="136" t="s">
        <v>25</v>
      </c>
      <c r="I145" s="136"/>
      <c r="J145" s="136"/>
      <c r="K145" s="136"/>
      <c r="L145" s="139"/>
      <c r="M145" s="138">
        <v>1</v>
      </c>
      <c r="N145" s="137">
        <v>3</v>
      </c>
      <c r="O145" s="137"/>
      <c r="P145" s="156"/>
      <c r="Q145" s="137">
        <v>5</v>
      </c>
      <c r="R145" s="185" t="s">
        <v>27</v>
      </c>
      <c r="S145" s="160" t="s">
        <v>16</v>
      </c>
      <c r="T145" s="168" t="s">
        <v>331</v>
      </c>
      <c r="U145" s="167" t="s">
        <v>332</v>
      </c>
      <c r="V145" s="149"/>
      <c r="W145" s="149"/>
      <c r="X145" s="157"/>
      <c r="Y145" s="154"/>
      <c r="Z145" s="154"/>
      <c r="AA145" s="154"/>
      <c r="AB145" s="244"/>
      <c r="AC145" s="244"/>
      <c r="AD145" s="244"/>
    </row>
    <row r="146" spans="1:30" s="155" customFormat="1" ht="12.75" customHeight="1">
      <c r="A146" s="283" t="s">
        <v>338</v>
      </c>
      <c r="B146" s="289" t="s">
        <v>339</v>
      </c>
      <c r="C146" s="284"/>
      <c r="D146" s="135"/>
      <c r="E146" s="136"/>
      <c r="F146" s="136"/>
      <c r="G146" s="136"/>
      <c r="H146" s="136"/>
      <c r="I146" s="136" t="s">
        <v>25</v>
      </c>
      <c r="J146" s="136"/>
      <c r="K146" s="136"/>
      <c r="L146" s="139"/>
      <c r="M146" s="138"/>
      <c r="N146" s="137">
        <v>2</v>
      </c>
      <c r="O146" s="137"/>
      <c r="P146" s="156"/>
      <c r="Q146" s="137">
        <v>2</v>
      </c>
      <c r="R146" s="185" t="s">
        <v>27</v>
      </c>
      <c r="S146" s="157"/>
      <c r="T146" s="154"/>
      <c r="U146" s="154"/>
      <c r="V146" s="154"/>
      <c r="W146" s="154"/>
      <c r="X146" s="154"/>
      <c r="Y146" s="154"/>
      <c r="Z146" s="154"/>
      <c r="AA146" s="154"/>
      <c r="AB146" s="244"/>
      <c r="AC146" s="244"/>
      <c r="AD146" s="244"/>
    </row>
    <row r="147" spans="1:30" s="155" customFormat="1" ht="12.75" customHeight="1">
      <c r="A147" s="283" t="s">
        <v>340</v>
      </c>
      <c r="B147" s="289" t="s">
        <v>341</v>
      </c>
      <c r="C147" s="284"/>
      <c r="D147" s="135"/>
      <c r="E147" s="136"/>
      <c r="F147" s="136"/>
      <c r="G147" s="136"/>
      <c r="H147" s="136"/>
      <c r="I147" s="136"/>
      <c r="J147" s="136" t="s">
        <v>25</v>
      </c>
      <c r="K147" s="136"/>
      <c r="L147" s="139"/>
      <c r="M147" s="138">
        <v>2</v>
      </c>
      <c r="N147" s="137"/>
      <c r="O147" s="137"/>
      <c r="P147" s="156"/>
      <c r="Q147" s="137">
        <v>2</v>
      </c>
      <c r="R147" s="186" t="s">
        <v>93</v>
      </c>
      <c r="S147" s="157"/>
      <c r="T147" s="154"/>
      <c r="U147" s="154"/>
      <c r="V147" s="154"/>
      <c r="W147" s="154"/>
      <c r="X147" s="154"/>
      <c r="Y147" s="154"/>
      <c r="Z147" s="154"/>
      <c r="AA147" s="154"/>
      <c r="AB147" s="244"/>
      <c r="AC147" s="244"/>
      <c r="AD147" s="244"/>
    </row>
    <row r="148" spans="1:30" s="155" customFormat="1" ht="12.75" customHeight="1" thickBot="1">
      <c r="A148" s="275" t="s">
        <v>342</v>
      </c>
      <c r="B148" s="290" t="s">
        <v>343</v>
      </c>
      <c r="C148" s="285"/>
      <c r="D148" s="140"/>
      <c r="E148" s="141"/>
      <c r="F148" s="141"/>
      <c r="G148" s="141"/>
      <c r="H148" s="141"/>
      <c r="I148" s="141"/>
      <c r="J148" s="141"/>
      <c r="K148" s="141" t="s">
        <v>25</v>
      </c>
      <c r="L148" s="142"/>
      <c r="M148" s="187"/>
      <c r="N148" s="188">
        <v>2</v>
      </c>
      <c r="O148" s="188"/>
      <c r="P148" s="188"/>
      <c r="Q148" s="189">
        <v>2</v>
      </c>
      <c r="R148" s="190" t="s">
        <v>344</v>
      </c>
      <c r="S148" s="174" t="s">
        <v>16</v>
      </c>
      <c r="T148" s="175" t="s">
        <v>336</v>
      </c>
      <c r="U148" s="176" t="s">
        <v>337</v>
      </c>
      <c r="V148" s="177"/>
      <c r="W148" s="154"/>
      <c r="X148" s="154"/>
      <c r="Y148" s="154"/>
      <c r="Z148" s="154"/>
      <c r="AA148" s="154"/>
      <c r="AB148" s="244"/>
      <c r="AC148" s="244"/>
      <c r="AD148" s="244"/>
    </row>
    <row r="149" spans="1:30" s="14" customFormat="1">
      <c r="A149" s="388" t="s">
        <v>70</v>
      </c>
      <c r="B149" s="389"/>
      <c r="C149" s="265">
        <f t="shared" ref="C149:L149" si="36">SUMIF(C142:C148,"=x",$M142:$M148)+SUMIF(C142:C148,"=x",$N142:$N148)+SUMIF(C142:C148,"=x",$O142:$O148)+SUMIF(C142:C148,"=x",$P142:$P148)</f>
        <v>0</v>
      </c>
      <c r="D149" s="266">
        <v>3</v>
      </c>
      <c r="E149" s="266">
        <v>4</v>
      </c>
      <c r="F149" s="266">
        <v>5</v>
      </c>
      <c r="G149" s="266">
        <f t="shared" si="36"/>
        <v>4</v>
      </c>
      <c r="H149" s="266">
        <f t="shared" si="36"/>
        <v>4</v>
      </c>
      <c r="I149" s="266">
        <f t="shared" si="36"/>
        <v>2</v>
      </c>
      <c r="J149" s="266">
        <f t="shared" si="36"/>
        <v>2</v>
      </c>
      <c r="K149" s="266">
        <f t="shared" si="36"/>
        <v>2</v>
      </c>
      <c r="L149" s="267">
        <f t="shared" si="36"/>
        <v>0</v>
      </c>
      <c r="M149" s="390">
        <f>SUM(C149:L149)</f>
        <v>26</v>
      </c>
      <c r="N149" s="391"/>
      <c r="O149" s="391"/>
      <c r="P149" s="391"/>
      <c r="Q149" s="391"/>
      <c r="R149" s="392"/>
      <c r="S149" s="424"/>
      <c r="T149" s="425"/>
      <c r="U149" s="425"/>
      <c r="V149" s="425"/>
      <c r="W149" s="425"/>
      <c r="X149" s="425"/>
      <c r="Y149" s="425"/>
      <c r="Z149" s="425"/>
      <c r="AA149" s="425"/>
      <c r="AB149" s="425"/>
      <c r="AC149" s="425"/>
      <c r="AD149" s="426"/>
    </row>
    <row r="150" spans="1:30" s="14" customFormat="1">
      <c r="A150" s="396" t="s">
        <v>71</v>
      </c>
      <c r="B150" s="397"/>
      <c r="C150" s="39">
        <f t="shared" ref="C150:L150" si="37">SUMIF(C142:C148,"=x",$Q142:$Q148)</f>
        <v>0</v>
      </c>
      <c r="D150" s="246">
        <v>4</v>
      </c>
      <c r="E150" s="246">
        <v>5</v>
      </c>
      <c r="F150" s="246">
        <v>6</v>
      </c>
      <c r="G150" s="246">
        <v>4</v>
      </c>
      <c r="H150" s="246">
        <v>5</v>
      </c>
      <c r="I150" s="246">
        <f t="shared" si="37"/>
        <v>2</v>
      </c>
      <c r="J150" s="246">
        <f t="shared" si="37"/>
        <v>2</v>
      </c>
      <c r="K150" s="246">
        <f t="shared" si="37"/>
        <v>2</v>
      </c>
      <c r="L150" s="247">
        <f t="shared" si="37"/>
        <v>0</v>
      </c>
      <c r="M150" s="398">
        <f>SUM(C150:L150)</f>
        <v>30</v>
      </c>
      <c r="N150" s="427"/>
      <c r="O150" s="427"/>
      <c r="P150" s="427"/>
      <c r="Q150" s="427"/>
      <c r="R150" s="428"/>
      <c r="S150" s="393"/>
      <c r="T150" s="401"/>
      <c r="U150" s="401"/>
      <c r="V150" s="401"/>
      <c r="W150" s="401"/>
      <c r="X150" s="401"/>
      <c r="Y150" s="401"/>
      <c r="Z150" s="401"/>
      <c r="AA150" s="401"/>
      <c r="AB150" s="401"/>
      <c r="AC150" s="401"/>
      <c r="AD150" s="395"/>
    </row>
    <row r="151" spans="1:30" s="14" customFormat="1" ht="13.5" thickBot="1">
      <c r="A151" s="407" t="s">
        <v>72</v>
      </c>
      <c r="B151" s="408"/>
      <c r="C151" s="60">
        <f t="shared" ref="C151:L151" si="38">SUMPRODUCT(--(C142:C148="x"),--($R142:$R148="K(5)"))</f>
        <v>0</v>
      </c>
      <c r="D151" s="61">
        <v>1</v>
      </c>
      <c r="E151" s="61">
        <v>1</v>
      </c>
      <c r="F151" s="61">
        <v>1</v>
      </c>
      <c r="G151" s="61">
        <f t="shared" si="38"/>
        <v>1</v>
      </c>
      <c r="H151" s="61">
        <f t="shared" si="38"/>
        <v>0</v>
      </c>
      <c r="I151" s="61">
        <f t="shared" si="38"/>
        <v>0</v>
      </c>
      <c r="J151" s="61">
        <f t="shared" si="38"/>
        <v>1</v>
      </c>
      <c r="K151" s="61">
        <f t="shared" si="38"/>
        <v>0</v>
      </c>
      <c r="L151" s="332">
        <f t="shared" si="38"/>
        <v>0</v>
      </c>
      <c r="M151" s="382">
        <f>SUM(C151:L151)</f>
        <v>5</v>
      </c>
      <c r="N151" s="429"/>
      <c r="O151" s="429"/>
      <c r="P151" s="429"/>
      <c r="Q151" s="429"/>
      <c r="R151" s="430"/>
      <c r="S151" s="385"/>
      <c r="T151" s="386"/>
      <c r="U151" s="386"/>
      <c r="V151" s="386"/>
      <c r="W151" s="386"/>
      <c r="X151" s="386"/>
      <c r="Y151" s="386"/>
      <c r="Z151" s="386"/>
      <c r="AA151" s="386"/>
      <c r="AB151" s="386"/>
      <c r="AC151" s="386"/>
      <c r="AD151" s="387"/>
    </row>
    <row r="152" spans="1:30" s="14" customFormat="1" ht="13.5" thickBot="1">
      <c r="A152" s="337" t="s">
        <v>345</v>
      </c>
      <c r="B152" s="338"/>
      <c r="C152" s="339"/>
      <c r="D152" s="339"/>
      <c r="E152" s="339"/>
      <c r="F152" s="339"/>
      <c r="G152" s="339"/>
      <c r="H152" s="339"/>
      <c r="I152" s="339"/>
      <c r="J152" s="339"/>
      <c r="K152" s="339"/>
      <c r="L152" s="339"/>
      <c r="M152" s="339"/>
      <c r="N152" s="339"/>
      <c r="O152" s="339"/>
      <c r="P152" s="339"/>
      <c r="Q152" s="339"/>
      <c r="R152" s="340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79"/>
    </row>
    <row r="153" spans="1:30" s="14" customFormat="1" ht="13.5" customHeight="1">
      <c r="A153" s="371" t="s">
        <v>346</v>
      </c>
      <c r="B153" s="317" t="s">
        <v>347</v>
      </c>
      <c r="C153" s="272"/>
      <c r="D153" s="133"/>
      <c r="E153" s="133"/>
      <c r="F153" s="133"/>
      <c r="G153" s="133"/>
      <c r="H153" s="133" t="s">
        <v>292</v>
      </c>
      <c r="I153" s="133" t="s">
        <v>25</v>
      </c>
      <c r="J153" s="133"/>
      <c r="K153" s="133"/>
      <c r="L153" s="323"/>
      <c r="M153" s="322"/>
      <c r="N153" s="133"/>
      <c r="O153" s="133"/>
      <c r="P153" s="323">
        <v>2</v>
      </c>
      <c r="Q153" s="248">
        <v>3</v>
      </c>
      <c r="R153" s="249" t="s">
        <v>271</v>
      </c>
      <c r="S153" s="263" t="s">
        <v>144</v>
      </c>
      <c r="T153" s="259" t="s">
        <v>329</v>
      </c>
      <c r="U153" s="130" t="s">
        <v>348</v>
      </c>
      <c r="V153" s="99" t="s">
        <v>144</v>
      </c>
      <c r="W153" s="91" t="s">
        <v>307</v>
      </c>
      <c r="X153" s="129" t="s">
        <v>308</v>
      </c>
      <c r="Y153" s="96"/>
      <c r="Z153" s="104"/>
      <c r="AA153" s="100"/>
      <c r="AB153" s="59" t="s">
        <v>45</v>
      </c>
      <c r="AC153" s="59" t="s">
        <v>37</v>
      </c>
      <c r="AD153" s="74" t="s">
        <v>349</v>
      </c>
    </row>
    <row r="154" spans="1:30" s="14" customFormat="1">
      <c r="A154" s="73" t="s">
        <v>350</v>
      </c>
      <c r="B154" s="46" t="s">
        <v>351</v>
      </c>
      <c r="C154" s="57"/>
      <c r="D154" s="21"/>
      <c r="E154" s="21"/>
      <c r="F154" s="21"/>
      <c r="G154" s="21"/>
      <c r="H154" s="21" t="s">
        <v>292</v>
      </c>
      <c r="I154" s="21" t="s">
        <v>25</v>
      </c>
      <c r="J154" s="21"/>
      <c r="K154" s="21"/>
      <c r="L154" s="22"/>
      <c r="M154" s="20"/>
      <c r="N154" s="21"/>
      <c r="O154" s="21"/>
      <c r="P154" s="22">
        <v>2</v>
      </c>
      <c r="Q154" s="23">
        <v>3</v>
      </c>
      <c r="R154" s="43" t="s">
        <v>271</v>
      </c>
      <c r="S154" s="263" t="s">
        <v>144</v>
      </c>
      <c r="T154" s="259" t="s">
        <v>329</v>
      </c>
      <c r="U154" s="130" t="s">
        <v>348</v>
      </c>
      <c r="V154" s="99" t="s">
        <v>144</v>
      </c>
      <c r="W154" s="91" t="s">
        <v>307</v>
      </c>
      <c r="X154" s="129" t="s">
        <v>308</v>
      </c>
      <c r="Y154" s="96"/>
      <c r="Z154" s="104"/>
      <c r="AA154" s="100"/>
      <c r="AB154" s="59" t="s">
        <v>45</v>
      </c>
      <c r="AC154" s="59" t="s">
        <v>37</v>
      </c>
      <c r="AD154" s="74" t="s">
        <v>352</v>
      </c>
    </row>
    <row r="155" spans="1:30" s="14" customFormat="1">
      <c r="A155" s="73" t="s">
        <v>353</v>
      </c>
      <c r="B155" s="46" t="s">
        <v>354</v>
      </c>
      <c r="C155" s="57"/>
      <c r="D155" s="21"/>
      <c r="E155" s="21"/>
      <c r="F155" s="21"/>
      <c r="G155" s="21"/>
      <c r="H155" s="21"/>
      <c r="I155" s="21"/>
      <c r="J155" s="21" t="s">
        <v>292</v>
      </c>
      <c r="K155" s="21" t="s">
        <v>25</v>
      </c>
      <c r="L155" s="22"/>
      <c r="M155" s="20"/>
      <c r="N155" s="21"/>
      <c r="O155" s="21"/>
      <c r="P155" s="22">
        <v>2</v>
      </c>
      <c r="Q155" s="23">
        <v>3</v>
      </c>
      <c r="R155" s="43" t="s">
        <v>271</v>
      </c>
      <c r="S155" s="57" t="s">
        <v>144</v>
      </c>
      <c r="T155" s="260" t="s">
        <v>346</v>
      </c>
      <c r="U155" s="132" t="s">
        <v>347</v>
      </c>
      <c r="V155" s="96"/>
      <c r="W155" s="104"/>
      <c r="X155" s="100"/>
      <c r="Y155" s="96"/>
      <c r="Z155" s="104"/>
      <c r="AA155" s="100"/>
      <c r="AB155" s="59" t="s">
        <v>45</v>
      </c>
      <c r="AC155" s="59" t="s">
        <v>37</v>
      </c>
      <c r="AD155" s="74" t="s">
        <v>355</v>
      </c>
    </row>
    <row r="156" spans="1:30" s="14" customFormat="1">
      <c r="A156" s="269" t="s">
        <v>356</v>
      </c>
      <c r="B156" s="279" t="s">
        <v>357</v>
      </c>
      <c r="C156" s="276"/>
      <c r="D156" s="237"/>
      <c r="E156" s="237"/>
      <c r="F156" s="237"/>
      <c r="G156" s="237"/>
      <c r="H156" s="237"/>
      <c r="I156" s="237"/>
      <c r="J156" s="237" t="s">
        <v>292</v>
      </c>
      <c r="K156" s="237" t="s">
        <v>25</v>
      </c>
      <c r="L156" s="238"/>
      <c r="M156" s="254"/>
      <c r="N156" s="237"/>
      <c r="O156" s="237"/>
      <c r="P156" s="238">
        <v>2</v>
      </c>
      <c r="Q156" s="239">
        <v>3</v>
      </c>
      <c r="R156" s="255" t="s">
        <v>271</v>
      </c>
      <c r="S156" s="57" t="s">
        <v>144</v>
      </c>
      <c r="T156" s="261" t="s">
        <v>350</v>
      </c>
      <c r="U156" s="240" t="s">
        <v>351</v>
      </c>
      <c r="V156" s="241"/>
      <c r="W156" s="242"/>
      <c r="X156" s="235"/>
      <c r="Y156" s="241"/>
      <c r="Z156" s="242"/>
      <c r="AA156" s="235"/>
      <c r="AB156" s="54" t="s">
        <v>45</v>
      </c>
      <c r="AC156" s="54" t="s">
        <v>37</v>
      </c>
      <c r="AD156" s="243" t="s">
        <v>358</v>
      </c>
    </row>
    <row r="157" spans="1:30" s="152" customFormat="1" ht="15.75" thickBot="1">
      <c r="A157" s="270" t="s">
        <v>359</v>
      </c>
      <c r="B157" s="280" t="s">
        <v>360</v>
      </c>
      <c r="C157" s="206"/>
      <c r="D157" s="199"/>
      <c r="E157" s="199"/>
      <c r="F157" s="199"/>
      <c r="G157" s="199"/>
      <c r="H157" s="199"/>
      <c r="I157" s="199"/>
      <c r="J157" s="199"/>
      <c r="K157" s="199"/>
      <c r="L157" s="219" t="s">
        <v>25</v>
      </c>
      <c r="M157" s="256"/>
      <c r="N157" s="257"/>
      <c r="O157" s="257"/>
      <c r="P157" s="257">
        <v>21</v>
      </c>
      <c r="Q157" s="257">
        <v>18</v>
      </c>
      <c r="R157" s="258" t="s">
        <v>271</v>
      </c>
      <c r="S157" s="264" t="s">
        <v>333</v>
      </c>
      <c r="T157" s="262" t="s">
        <v>361</v>
      </c>
      <c r="U157" s="155" t="s">
        <v>362</v>
      </c>
      <c r="V157" s="236" t="s">
        <v>333</v>
      </c>
      <c r="W157" s="192" t="s">
        <v>363</v>
      </c>
      <c r="X157" s="204" t="s">
        <v>364</v>
      </c>
      <c r="Y157" s="236" t="s">
        <v>333</v>
      </c>
      <c r="Z157" s="192" t="s">
        <v>365</v>
      </c>
      <c r="AA157" s="204" t="s">
        <v>366</v>
      </c>
      <c r="AB157" s="192"/>
      <c r="AC157" s="192"/>
    </row>
    <row r="158" spans="1:30" s="14" customFormat="1">
      <c r="A158" s="388" t="s">
        <v>70</v>
      </c>
      <c r="B158" s="389"/>
      <c r="C158" s="181">
        <f t="shared" ref="C158:J158" si="39">SUMIF(C153:C155,"=x",$M153:$M155)+SUMIF(C153:C155,"=x",$N153:$N155)+SUMIF(C153:C155,"=x",$O153:$O155)+SUMIF(C153:C155,"=x",$P153:$P155)</f>
        <v>0</v>
      </c>
      <c r="D158" s="182">
        <f t="shared" si="39"/>
        <v>0</v>
      </c>
      <c r="E158" s="182">
        <f t="shared" si="39"/>
        <v>0</v>
      </c>
      <c r="F158" s="182">
        <f t="shared" si="39"/>
        <v>0</v>
      </c>
      <c r="G158" s="182">
        <f t="shared" si="39"/>
        <v>0</v>
      </c>
      <c r="H158" s="182">
        <f t="shared" si="39"/>
        <v>0</v>
      </c>
      <c r="I158" s="182">
        <f t="shared" si="39"/>
        <v>4</v>
      </c>
      <c r="J158" s="182">
        <f t="shared" si="39"/>
        <v>0</v>
      </c>
      <c r="K158" s="182">
        <v>4</v>
      </c>
      <c r="L158" s="182">
        <v>21</v>
      </c>
      <c r="M158" s="390">
        <f>SUM(C158:L158)</f>
        <v>29</v>
      </c>
      <c r="N158" s="391"/>
      <c r="O158" s="391"/>
      <c r="P158" s="391"/>
      <c r="Q158" s="391"/>
      <c r="R158" s="392"/>
      <c r="S158" s="393"/>
      <c r="T158" s="394"/>
      <c r="U158" s="394"/>
      <c r="V158" s="394"/>
      <c r="W158" s="394"/>
      <c r="X158" s="394"/>
      <c r="Y158" s="394"/>
      <c r="Z158" s="394"/>
      <c r="AA158" s="394"/>
      <c r="AB158" s="394"/>
      <c r="AC158" s="394"/>
      <c r="AD158" s="395"/>
    </row>
    <row r="159" spans="1:30" s="14" customFormat="1">
      <c r="A159" s="396" t="s">
        <v>71</v>
      </c>
      <c r="B159" s="397"/>
      <c r="C159" s="226">
        <f t="shared" ref="C159:J159" si="40">SUMIF(C153:C155,"=x",$Q153:$Q155)</f>
        <v>0</v>
      </c>
      <c r="D159" s="234">
        <f t="shared" si="40"/>
        <v>0</v>
      </c>
      <c r="E159" s="234">
        <f t="shared" si="40"/>
        <v>0</v>
      </c>
      <c r="F159" s="234">
        <f t="shared" si="40"/>
        <v>0</v>
      </c>
      <c r="G159" s="234">
        <f t="shared" si="40"/>
        <v>0</v>
      </c>
      <c r="H159" s="234">
        <f t="shared" si="40"/>
        <v>0</v>
      </c>
      <c r="I159" s="234">
        <f t="shared" si="40"/>
        <v>6</v>
      </c>
      <c r="J159" s="234">
        <f t="shared" si="40"/>
        <v>0</v>
      </c>
      <c r="K159" s="234">
        <v>6</v>
      </c>
      <c r="L159" s="233">
        <v>18</v>
      </c>
      <c r="M159" s="398">
        <f>SUM(C159:L159)</f>
        <v>30</v>
      </c>
      <c r="N159" s="399"/>
      <c r="O159" s="399"/>
      <c r="P159" s="399"/>
      <c r="Q159" s="399"/>
      <c r="R159" s="400"/>
      <c r="S159" s="393"/>
      <c r="T159" s="401"/>
      <c r="U159" s="401"/>
      <c r="V159" s="401"/>
      <c r="W159" s="401"/>
      <c r="X159" s="401"/>
      <c r="Y159" s="401"/>
      <c r="Z159" s="401"/>
      <c r="AA159" s="401"/>
      <c r="AB159" s="401"/>
      <c r="AC159" s="401"/>
      <c r="AD159" s="395"/>
    </row>
    <row r="160" spans="1:30" s="14" customFormat="1" ht="13.5" thickBot="1">
      <c r="A160" s="407" t="s">
        <v>72</v>
      </c>
      <c r="B160" s="408"/>
      <c r="C160" s="245">
        <f t="shared" ref="C160:L160" si="41">SUMPRODUCT(--(C153:C155="x"),--($R153:$R155="K(5)"))</f>
        <v>0</v>
      </c>
      <c r="D160" s="61">
        <f t="shared" si="41"/>
        <v>0</v>
      </c>
      <c r="E160" s="61">
        <f t="shared" si="41"/>
        <v>0</v>
      </c>
      <c r="F160" s="61">
        <f t="shared" si="41"/>
        <v>0</v>
      </c>
      <c r="G160" s="61">
        <f t="shared" si="41"/>
        <v>0</v>
      </c>
      <c r="H160" s="61">
        <f t="shared" si="41"/>
        <v>0</v>
      </c>
      <c r="I160" s="61">
        <f t="shared" si="41"/>
        <v>0</v>
      </c>
      <c r="J160" s="61">
        <f t="shared" si="41"/>
        <v>0</v>
      </c>
      <c r="K160" s="61">
        <f t="shared" si="41"/>
        <v>0</v>
      </c>
      <c r="L160" s="349">
        <f t="shared" si="41"/>
        <v>0</v>
      </c>
      <c r="M160" s="382">
        <f>SUM(C160:L160)</f>
        <v>0</v>
      </c>
      <c r="N160" s="383"/>
      <c r="O160" s="383"/>
      <c r="P160" s="383"/>
      <c r="Q160" s="383"/>
      <c r="R160" s="384"/>
      <c r="S160" s="385"/>
      <c r="T160" s="386"/>
      <c r="U160" s="386"/>
      <c r="V160" s="386"/>
      <c r="W160" s="386"/>
      <c r="X160" s="386"/>
      <c r="Y160" s="386"/>
      <c r="Z160" s="386"/>
      <c r="AA160" s="386"/>
      <c r="AB160" s="386"/>
      <c r="AC160" s="386"/>
      <c r="AD160" s="387"/>
    </row>
    <row r="161" spans="1:30" s="14" customFormat="1" ht="51.75" thickBot="1">
      <c r="A161" s="378" t="s">
        <v>367</v>
      </c>
      <c r="B161" s="338"/>
      <c r="C161" s="346"/>
      <c r="D161" s="346"/>
      <c r="E161" s="346"/>
      <c r="F161" s="346"/>
      <c r="G161" s="346"/>
      <c r="H161" s="346"/>
      <c r="I161" s="346"/>
      <c r="J161" s="346"/>
      <c r="K161" s="346"/>
      <c r="L161" s="346"/>
      <c r="M161" s="346"/>
      <c r="N161" s="347"/>
      <c r="O161" s="347"/>
      <c r="P161" s="347"/>
      <c r="Q161" s="347"/>
      <c r="R161" s="348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8"/>
    </row>
    <row r="162" spans="1:30" s="14" customFormat="1">
      <c r="A162" s="372" t="s">
        <v>361</v>
      </c>
      <c r="B162" s="373" t="s">
        <v>362</v>
      </c>
      <c r="C162" s="272"/>
      <c r="D162" s="133"/>
      <c r="E162" s="133"/>
      <c r="F162" s="133"/>
      <c r="G162" s="133"/>
      <c r="H162" s="133"/>
      <c r="I162" s="133"/>
      <c r="J162" s="133"/>
      <c r="K162" s="133"/>
      <c r="L162" s="374" t="s">
        <v>25</v>
      </c>
      <c r="M162" s="375"/>
      <c r="N162" s="191">
        <v>2</v>
      </c>
      <c r="O162" s="191"/>
      <c r="P162" s="376"/>
      <c r="Q162" s="377">
        <v>4</v>
      </c>
      <c r="R162" s="178" t="s">
        <v>344</v>
      </c>
      <c r="S162" s="207" t="s">
        <v>333</v>
      </c>
      <c r="T162" s="208" t="s">
        <v>359</v>
      </c>
      <c r="U162" s="209" t="s">
        <v>360</v>
      </c>
      <c r="V162" s="210"/>
      <c r="W162" s="211"/>
      <c r="X162" s="212"/>
      <c r="Y162" s="220"/>
      <c r="Z162" s="23"/>
      <c r="AA162" s="43"/>
      <c r="AB162" s="73" t="s">
        <v>45</v>
      </c>
      <c r="AC162" s="59" t="s">
        <v>37</v>
      </c>
      <c r="AD162" s="59" t="s">
        <v>368</v>
      </c>
    </row>
    <row r="163" spans="1:30" s="14" customFormat="1" ht="30">
      <c r="A163" s="271" t="s">
        <v>363</v>
      </c>
      <c r="B163" s="274" t="s">
        <v>364</v>
      </c>
      <c r="C163" s="272"/>
      <c r="D163" s="133"/>
      <c r="E163" s="191"/>
      <c r="F163" s="191"/>
      <c r="G163" s="191"/>
      <c r="H163" s="191"/>
      <c r="I163" s="191"/>
      <c r="J163" s="191"/>
      <c r="K163" s="191"/>
      <c r="L163" s="201" t="s">
        <v>25</v>
      </c>
      <c r="M163" s="205"/>
      <c r="N163" s="194">
        <v>1</v>
      </c>
      <c r="O163" s="194"/>
      <c r="P163" s="194"/>
      <c r="Q163" s="194">
        <v>2</v>
      </c>
      <c r="R163" s="195" t="s">
        <v>344</v>
      </c>
      <c r="S163" s="213" t="s">
        <v>333</v>
      </c>
      <c r="T163" s="197" t="s">
        <v>361</v>
      </c>
      <c r="U163" s="222" t="s">
        <v>362</v>
      </c>
      <c r="V163" s="196" t="s">
        <v>333</v>
      </c>
      <c r="W163" s="198" t="s">
        <v>365</v>
      </c>
      <c r="X163" s="214" t="s">
        <v>366</v>
      </c>
      <c r="Y163" s="178"/>
      <c r="Z163" s="178"/>
      <c r="AA163" s="178"/>
      <c r="AB163" s="179"/>
      <c r="AC163" s="179"/>
      <c r="AD163" s="180"/>
    </row>
    <row r="164" spans="1:30" s="14" customFormat="1" ht="26.25" thickBot="1">
      <c r="A164" s="270" t="s">
        <v>365</v>
      </c>
      <c r="B164" s="275" t="s">
        <v>366</v>
      </c>
      <c r="C164" s="273"/>
      <c r="D164" s="202"/>
      <c r="E164" s="199"/>
      <c r="F164" s="199"/>
      <c r="G164" s="199"/>
      <c r="H164" s="199"/>
      <c r="I164" s="199"/>
      <c r="J164" s="199"/>
      <c r="K164" s="199"/>
      <c r="L164" s="200" t="s">
        <v>25</v>
      </c>
      <c r="M164" s="206"/>
      <c r="N164" s="199"/>
      <c r="O164" s="199"/>
      <c r="P164" s="199"/>
      <c r="Q164" s="199">
        <v>2</v>
      </c>
      <c r="R164" s="219" t="s">
        <v>369</v>
      </c>
      <c r="S164" s="215" t="s">
        <v>333</v>
      </c>
      <c r="T164" s="216" t="s">
        <v>359</v>
      </c>
      <c r="U164" s="216" t="s">
        <v>360</v>
      </c>
      <c r="V164" s="217" t="s">
        <v>333</v>
      </c>
      <c r="W164" s="218" t="s">
        <v>361</v>
      </c>
      <c r="X164" s="221" t="s">
        <v>362</v>
      </c>
      <c r="Y164" s="178"/>
      <c r="Z164" s="178"/>
      <c r="AA164" s="178"/>
      <c r="AB164" s="179"/>
      <c r="AC164" s="179"/>
      <c r="AD164" s="180"/>
    </row>
    <row r="165" spans="1:30" s="14" customFormat="1">
      <c r="A165" s="388" t="s">
        <v>70</v>
      </c>
      <c r="B165" s="389"/>
      <c r="C165" s="181">
        <f t="shared" ref="C165:K165" si="42">SUMIF(C162:C162,"=x",$M162:$M162)+SUMIF(C162:C162,"=x",$N162:$N162)+SUMIF(C162:C162,"=x",$O162:$O162)+SUMIF(C162:C162,"=x",$P162:$P162)</f>
        <v>0</v>
      </c>
      <c r="D165" s="182">
        <f t="shared" si="42"/>
        <v>0</v>
      </c>
      <c r="E165" s="182">
        <f t="shared" si="42"/>
        <v>0</v>
      </c>
      <c r="F165" s="182">
        <f t="shared" si="42"/>
        <v>0</v>
      </c>
      <c r="G165" s="182">
        <f t="shared" si="42"/>
        <v>0</v>
      </c>
      <c r="H165" s="182">
        <f t="shared" si="42"/>
        <v>0</v>
      </c>
      <c r="I165" s="182">
        <f t="shared" si="42"/>
        <v>0</v>
      </c>
      <c r="J165" s="182">
        <f t="shared" si="42"/>
        <v>0</v>
      </c>
      <c r="K165" s="182">
        <f t="shared" si="42"/>
        <v>0</v>
      </c>
      <c r="L165" s="182">
        <v>3</v>
      </c>
      <c r="M165" s="390">
        <f>SUM(C165:L165)</f>
        <v>3</v>
      </c>
      <c r="N165" s="391"/>
      <c r="O165" s="391"/>
      <c r="P165" s="391"/>
      <c r="Q165" s="391"/>
      <c r="R165" s="392"/>
      <c r="S165" s="228"/>
      <c r="T165" s="228"/>
      <c r="U165" s="228"/>
      <c r="V165" s="228"/>
      <c r="W165" s="228"/>
      <c r="X165" s="228"/>
      <c r="Y165" s="228"/>
      <c r="Z165" s="228"/>
      <c r="AA165" s="228"/>
      <c r="AB165" s="228"/>
      <c r="AC165" s="228"/>
      <c r="AD165" s="229"/>
    </row>
    <row r="166" spans="1:30" s="14" customFormat="1">
      <c r="A166" s="396" t="s">
        <v>71</v>
      </c>
      <c r="B166" s="397"/>
      <c r="C166" s="234">
        <f t="shared" ref="C166:K166" si="43">SUMIF(C162:C162,"=x",$Q162:$Q162)</f>
        <v>0</v>
      </c>
      <c r="D166" s="234">
        <f t="shared" si="43"/>
        <v>0</v>
      </c>
      <c r="E166" s="234">
        <f t="shared" si="43"/>
        <v>0</v>
      </c>
      <c r="F166" s="234">
        <f t="shared" si="43"/>
        <v>0</v>
      </c>
      <c r="G166" s="234">
        <f t="shared" si="43"/>
        <v>0</v>
      </c>
      <c r="H166" s="234">
        <f t="shared" si="43"/>
        <v>0</v>
      </c>
      <c r="I166" s="234">
        <f t="shared" si="43"/>
        <v>0</v>
      </c>
      <c r="J166" s="234">
        <f t="shared" si="43"/>
        <v>0</v>
      </c>
      <c r="K166" s="234">
        <f t="shared" si="43"/>
        <v>0</v>
      </c>
      <c r="L166" s="234">
        <v>6</v>
      </c>
      <c r="M166" s="398">
        <f>SUM(C166:L166)</f>
        <v>6</v>
      </c>
      <c r="N166" s="399"/>
      <c r="O166" s="399"/>
      <c r="P166" s="399"/>
      <c r="Q166" s="399"/>
      <c r="R166" s="400"/>
      <c r="S166" s="228"/>
      <c r="T166" s="228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9"/>
    </row>
    <row r="167" spans="1:30" s="14" customFormat="1" ht="13.5" thickBot="1">
      <c r="A167" s="407" t="s">
        <v>72</v>
      </c>
      <c r="B167" s="408"/>
      <c r="C167" s="245">
        <f t="shared" ref="C167:K167" si="44">SUMPRODUCT(--(C162:C162="x"),--($R162:$R162="K(5)"))</f>
        <v>0</v>
      </c>
      <c r="D167" s="61">
        <f t="shared" si="44"/>
        <v>0</v>
      </c>
      <c r="E167" s="61">
        <f t="shared" si="44"/>
        <v>0</v>
      </c>
      <c r="F167" s="61">
        <f t="shared" si="44"/>
        <v>0</v>
      </c>
      <c r="G167" s="61">
        <f t="shared" si="44"/>
        <v>0</v>
      </c>
      <c r="H167" s="61">
        <f t="shared" si="44"/>
        <v>0</v>
      </c>
      <c r="I167" s="61">
        <f t="shared" si="44"/>
        <v>0</v>
      </c>
      <c r="J167" s="61">
        <f t="shared" si="44"/>
        <v>0</v>
      </c>
      <c r="K167" s="61">
        <f t="shared" si="44"/>
        <v>0</v>
      </c>
      <c r="L167" s="349"/>
      <c r="M167" s="382">
        <f>SUM(C167:L167)</f>
        <v>0</v>
      </c>
      <c r="N167" s="383"/>
      <c r="O167" s="383"/>
      <c r="P167" s="383"/>
      <c r="Q167" s="383"/>
      <c r="R167" s="384"/>
      <c r="S167" s="231"/>
      <c r="T167" s="231"/>
      <c r="U167" s="231"/>
      <c r="V167" s="231"/>
      <c r="W167" s="231"/>
      <c r="X167" s="231"/>
      <c r="Y167" s="231"/>
      <c r="Z167" s="231"/>
      <c r="AA167" s="231"/>
      <c r="AB167" s="231"/>
      <c r="AC167" s="231"/>
      <c r="AD167" s="232"/>
    </row>
    <row r="168" spans="1:30" s="14" customFormat="1" ht="13.5" thickBot="1">
      <c r="A168" s="337" t="s">
        <v>370</v>
      </c>
      <c r="B168" s="338"/>
      <c r="C168" s="346"/>
      <c r="D168" s="346"/>
      <c r="E168" s="346"/>
      <c r="F168" s="346"/>
      <c r="G168" s="346"/>
      <c r="H168" s="346"/>
      <c r="I168" s="346"/>
      <c r="J168" s="346"/>
      <c r="K168" s="346"/>
      <c r="L168" s="346"/>
      <c r="M168" s="346"/>
      <c r="N168" s="347"/>
      <c r="O168" s="347"/>
      <c r="P168" s="347"/>
      <c r="Q168" s="347"/>
      <c r="R168" s="348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8"/>
    </row>
    <row r="169" spans="1:30" s="14" customFormat="1" ht="13.5" thickBot="1">
      <c r="A169" s="193" t="s">
        <v>371</v>
      </c>
      <c r="B169" s="203" t="s">
        <v>372</v>
      </c>
      <c r="C169" s="379"/>
      <c r="D169" s="380"/>
      <c r="E169" s="380"/>
      <c r="F169" s="380"/>
      <c r="G169" s="380"/>
      <c r="H169" s="380"/>
      <c r="I169" s="191"/>
      <c r="J169" s="191"/>
      <c r="K169" s="191"/>
      <c r="L169" s="201"/>
      <c r="M169" s="375">
        <v>0</v>
      </c>
      <c r="N169" s="191"/>
      <c r="O169" s="191"/>
      <c r="P169" s="376"/>
      <c r="Q169" s="377">
        <v>0</v>
      </c>
      <c r="R169" s="381" t="s">
        <v>93</v>
      </c>
      <c r="S169" s="207"/>
      <c r="T169" s="208"/>
      <c r="U169" s="209"/>
      <c r="V169" s="210"/>
      <c r="W169" s="211"/>
      <c r="X169" s="212"/>
      <c r="Y169" s="220"/>
      <c r="Z169" s="23"/>
      <c r="AA169" s="43"/>
      <c r="AB169" s="73"/>
      <c r="AC169" s="59"/>
      <c r="AD169" s="59"/>
    </row>
    <row r="170" spans="1:30" s="14" customFormat="1" ht="13.5" thickBot="1">
      <c r="A170" s="337" t="s">
        <v>373</v>
      </c>
      <c r="B170" s="338"/>
      <c r="C170" s="346"/>
      <c r="D170" s="346"/>
      <c r="E170" s="346"/>
      <c r="F170" s="346"/>
      <c r="G170" s="346"/>
      <c r="H170" s="346"/>
      <c r="I170" s="346"/>
      <c r="J170" s="346"/>
      <c r="K170" s="346"/>
      <c r="L170" s="346"/>
      <c r="M170" s="346"/>
      <c r="N170" s="347"/>
      <c r="O170" s="347"/>
      <c r="P170" s="347"/>
      <c r="Q170" s="347"/>
      <c r="R170" s="348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8"/>
    </row>
    <row r="171" spans="1:30" s="14" customFormat="1">
      <c r="A171" s="388" t="s">
        <v>70</v>
      </c>
      <c r="B171" s="389"/>
      <c r="C171" s="181">
        <f t="shared" ref="C171:K171" si="45">SUMIF(C168:C168,"=x",$M168:$M168)+SUMIF(C168:C168,"=x",$N168:$N168)+SUMIF(C168:C168,"=x",$O168:$O168)+SUMIF(C168:C168,"=x",$P168:$P168)</f>
        <v>0</v>
      </c>
      <c r="D171" s="182">
        <f t="shared" si="45"/>
        <v>0</v>
      </c>
      <c r="E171" s="182">
        <f t="shared" si="45"/>
        <v>0</v>
      </c>
      <c r="F171" s="182">
        <f t="shared" si="45"/>
        <v>0</v>
      </c>
      <c r="G171" s="182">
        <f t="shared" si="45"/>
        <v>0</v>
      </c>
      <c r="H171" s="182">
        <f t="shared" si="45"/>
        <v>0</v>
      </c>
      <c r="I171" s="182">
        <f t="shared" si="45"/>
        <v>0</v>
      </c>
      <c r="J171" s="182">
        <f t="shared" si="45"/>
        <v>0</v>
      </c>
      <c r="K171" s="182">
        <f t="shared" si="45"/>
        <v>0</v>
      </c>
      <c r="L171" s="182"/>
      <c r="M171" s="390">
        <f>SUM(C171:L171)</f>
        <v>0</v>
      </c>
      <c r="N171" s="391"/>
      <c r="O171" s="391"/>
      <c r="P171" s="391"/>
      <c r="Q171" s="391"/>
      <c r="R171" s="392"/>
      <c r="S171" s="228"/>
      <c r="T171" s="228"/>
      <c r="U171" s="228"/>
      <c r="V171" s="228"/>
      <c r="W171" s="228"/>
      <c r="X171" s="228"/>
      <c r="Y171" s="228"/>
      <c r="Z171" s="228"/>
      <c r="AA171" s="228"/>
      <c r="AB171" s="228"/>
      <c r="AC171" s="228"/>
      <c r="AD171" s="229"/>
    </row>
    <row r="172" spans="1:30" s="14" customFormat="1">
      <c r="A172" s="396" t="s">
        <v>71</v>
      </c>
      <c r="B172" s="397"/>
      <c r="C172" s="398">
        <v>10</v>
      </c>
      <c r="D172" s="399"/>
      <c r="E172" s="399"/>
      <c r="F172" s="399"/>
      <c r="G172" s="399"/>
      <c r="H172" s="399"/>
      <c r="I172" s="399"/>
      <c r="J172" s="399"/>
      <c r="K172" s="399"/>
      <c r="L172" s="400"/>
      <c r="M172" s="398">
        <f>SUM(C172:L172)</f>
        <v>10</v>
      </c>
      <c r="N172" s="399"/>
      <c r="O172" s="399"/>
      <c r="P172" s="399"/>
      <c r="Q172" s="399"/>
      <c r="R172" s="400"/>
      <c r="S172" s="228"/>
      <c r="T172" s="228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9"/>
    </row>
    <row r="173" spans="1:30" s="14" customFormat="1">
      <c r="A173" s="402" t="s">
        <v>72</v>
      </c>
      <c r="B173" s="403"/>
      <c r="C173" s="230">
        <f t="shared" ref="C173:K173" si="46">SUMPRODUCT(--(C168:C168="x"),--($R168:$R168="K(5)"))</f>
        <v>0</v>
      </c>
      <c r="D173" s="34">
        <f t="shared" si="46"/>
        <v>0</v>
      </c>
      <c r="E173" s="34">
        <f t="shared" si="46"/>
        <v>0</v>
      </c>
      <c r="F173" s="34">
        <f t="shared" si="46"/>
        <v>0</v>
      </c>
      <c r="G173" s="34">
        <f t="shared" si="46"/>
        <v>0</v>
      </c>
      <c r="H173" s="34">
        <f t="shared" si="46"/>
        <v>0</v>
      </c>
      <c r="I173" s="34">
        <f t="shared" si="46"/>
        <v>0</v>
      </c>
      <c r="J173" s="34">
        <f t="shared" si="46"/>
        <v>0</v>
      </c>
      <c r="K173" s="34">
        <f t="shared" si="46"/>
        <v>0</v>
      </c>
      <c r="L173" s="64"/>
      <c r="M173" s="404">
        <f>SUM(C173:L173)</f>
        <v>0</v>
      </c>
      <c r="N173" s="409"/>
      <c r="O173" s="409"/>
      <c r="P173" s="409"/>
      <c r="Q173" s="409"/>
      <c r="R173" s="410"/>
      <c r="S173" s="231"/>
      <c r="T173" s="231"/>
      <c r="U173" s="231"/>
      <c r="V173" s="231"/>
      <c r="W173" s="231"/>
      <c r="X173" s="231"/>
      <c r="Y173" s="231"/>
      <c r="Z173" s="231"/>
      <c r="AA173" s="231"/>
      <c r="AB173" s="231"/>
      <c r="AC173" s="231"/>
      <c r="AD173" s="232"/>
    </row>
    <row r="174" spans="1:30" s="14" customFormat="1">
      <c r="A174" s="9" t="s">
        <v>374</v>
      </c>
      <c r="B174" s="10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8"/>
    </row>
    <row r="175" spans="1:30" s="14" customFormat="1">
      <c r="A175" s="419" t="s">
        <v>70</v>
      </c>
      <c r="B175" s="420"/>
      <c r="C175" s="32">
        <f>+C20+C26+C40+C97</f>
        <v>25</v>
      </c>
      <c r="D175" s="33">
        <f>+D20+D40+D80+D149</f>
        <v>23</v>
      </c>
      <c r="E175" s="33">
        <f>+E20+E72+E116+E149</f>
        <v>21</v>
      </c>
      <c r="F175" s="33">
        <f>+F40+F72+F149</f>
        <v>26</v>
      </c>
      <c r="G175" s="33">
        <f>1+6+9+4</f>
        <v>20</v>
      </c>
      <c r="H175" s="33">
        <f>4+2+2+6+3+4</f>
        <v>21</v>
      </c>
      <c r="I175" s="33">
        <f>7+2+2+2+5+2+4</f>
        <v>24</v>
      </c>
      <c r="J175" s="33">
        <f>4+2+3+3+3+1+2</f>
        <v>18</v>
      </c>
      <c r="K175" s="33">
        <f>+K72+K80+K88+K97+K109+K133+K149+K158</f>
        <v>22</v>
      </c>
      <c r="L175" s="33">
        <f>+L158+L165</f>
        <v>24</v>
      </c>
      <c r="M175" s="421">
        <f>SUM(C175:L175)</f>
        <v>224</v>
      </c>
      <c r="N175" s="422"/>
      <c r="O175" s="422"/>
      <c r="P175" s="422"/>
      <c r="Q175" s="422"/>
      <c r="R175" s="423"/>
      <c r="S175" s="424"/>
      <c r="T175" s="425"/>
      <c r="U175" s="425"/>
      <c r="V175" s="425"/>
      <c r="W175" s="425"/>
      <c r="X175" s="425"/>
      <c r="Y175" s="425"/>
      <c r="Z175" s="425"/>
      <c r="AA175" s="425"/>
      <c r="AB175" s="425"/>
      <c r="AC175" s="425"/>
      <c r="AD175" s="426"/>
    </row>
    <row r="176" spans="1:30" s="14" customFormat="1">
      <c r="A176" s="396" t="s">
        <v>71</v>
      </c>
      <c r="B176" s="397"/>
      <c r="C176" s="39">
        <f>+C21+C27+C41+C98</f>
        <v>31</v>
      </c>
      <c r="D176" s="234">
        <f>+D21+D41+D81+D150</f>
        <v>29</v>
      </c>
      <c r="E176" s="234">
        <f>+E21+E73+E150</f>
        <v>25</v>
      </c>
      <c r="F176" s="234">
        <f>+F73+F150+F41</f>
        <v>29</v>
      </c>
      <c r="G176" s="234">
        <f>2+7+14+11+4</f>
        <v>38</v>
      </c>
      <c r="H176" s="234">
        <f>4+3+3+9+3+5</f>
        <v>27</v>
      </c>
      <c r="I176" s="234">
        <f>7+3+3+3+8+2+6</f>
        <v>32</v>
      </c>
      <c r="J176" s="234">
        <f>+J73+J89+J98+J110+J117+J134+J150</f>
        <v>26</v>
      </c>
      <c r="K176" s="234">
        <f>+K73+K81+K89+K98+K110+K134+K150+K159</f>
        <v>29</v>
      </c>
      <c r="L176" s="234">
        <f>+L159+L166</f>
        <v>24</v>
      </c>
      <c r="M176" s="398">
        <f>SUM(C176:L176)+M172</f>
        <v>300</v>
      </c>
      <c r="N176" s="427"/>
      <c r="O176" s="427"/>
      <c r="P176" s="427"/>
      <c r="Q176" s="427"/>
      <c r="R176" s="428"/>
      <c r="S176" s="393"/>
      <c r="T176" s="401"/>
      <c r="U176" s="401"/>
      <c r="V176" s="401"/>
      <c r="W176" s="401"/>
      <c r="X176" s="401"/>
      <c r="Y176" s="401"/>
      <c r="Z176" s="401"/>
      <c r="AA176" s="401"/>
      <c r="AB176" s="401"/>
      <c r="AC176" s="401"/>
      <c r="AD176" s="395"/>
    </row>
    <row r="177" spans="1:30" s="14" customFormat="1">
      <c r="A177" s="402" t="s">
        <v>72</v>
      </c>
      <c r="B177" s="403"/>
      <c r="C177" s="40">
        <f>SUMIF($A6:$A176,$A177,C6:C176)</f>
        <v>0</v>
      </c>
      <c r="D177" s="34">
        <f>+D42+D82+D151</f>
        <v>3</v>
      </c>
      <c r="E177" s="34">
        <f>+E74+E118+E151</f>
        <v>5</v>
      </c>
      <c r="F177" s="34">
        <f>+F74+F151</f>
        <v>4</v>
      </c>
      <c r="G177" s="34">
        <f t="shared" ref="G177:L177" si="47">SUMIF($A6:$A176,$A177,G6:G176)</f>
        <v>2</v>
      </c>
      <c r="H177" s="34">
        <f t="shared" si="47"/>
        <v>2</v>
      </c>
      <c r="I177" s="34">
        <f t="shared" si="47"/>
        <v>4</v>
      </c>
      <c r="J177" s="34">
        <f t="shared" si="47"/>
        <v>3</v>
      </c>
      <c r="K177" s="34">
        <f t="shared" si="47"/>
        <v>3</v>
      </c>
      <c r="L177" s="34">
        <f t="shared" si="47"/>
        <v>0</v>
      </c>
      <c r="M177" s="404">
        <f>SUM(C177:L177)</f>
        <v>26</v>
      </c>
      <c r="N177" s="405"/>
      <c r="O177" s="405"/>
      <c r="P177" s="405"/>
      <c r="Q177" s="405"/>
      <c r="R177" s="406"/>
      <c r="S177" s="393"/>
      <c r="T177" s="401"/>
      <c r="U177" s="401"/>
      <c r="V177" s="401"/>
      <c r="W177" s="401"/>
      <c r="X177" s="401"/>
      <c r="Y177" s="401"/>
      <c r="Z177" s="401"/>
      <c r="AA177" s="401"/>
      <c r="AB177" s="401"/>
      <c r="AC177" s="401"/>
      <c r="AD177" s="395"/>
    </row>
    <row r="178" spans="1:30" s="14" customFormat="1">
      <c r="A178" s="411" t="s">
        <v>375</v>
      </c>
      <c r="B178" s="412"/>
      <c r="C178" s="75">
        <v>30</v>
      </c>
      <c r="D178" s="76">
        <v>26</v>
      </c>
      <c r="E178" s="76">
        <v>24</v>
      </c>
      <c r="F178" s="76">
        <v>24</v>
      </c>
      <c r="G178" s="76">
        <v>26</v>
      </c>
      <c r="H178" s="76">
        <v>22</v>
      </c>
      <c r="I178" s="76">
        <v>24</v>
      </c>
      <c r="J178" s="76">
        <v>22</v>
      </c>
      <c r="K178" s="76">
        <v>20</v>
      </c>
      <c r="L178" s="76">
        <v>4</v>
      </c>
      <c r="M178" s="413">
        <f>SUM(C178:L178)</f>
        <v>222</v>
      </c>
      <c r="N178" s="414"/>
      <c r="O178" s="414"/>
      <c r="P178" s="414"/>
      <c r="Q178" s="414"/>
      <c r="R178" s="415"/>
      <c r="S178" s="416"/>
      <c r="T178" s="417"/>
      <c r="U178" s="417"/>
      <c r="V178" s="417"/>
      <c r="W178" s="417"/>
      <c r="X178" s="417"/>
      <c r="Y178" s="417"/>
      <c r="Z178" s="417"/>
      <c r="AA178" s="417"/>
      <c r="AB178" s="417"/>
      <c r="AC178" s="417"/>
      <c r="AD178" s="418"/>
    </row>
    <row r="179" spans="1:30" s="14" customFormat="1"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5"/>
      <c r="S179" s="3"/>
      <c r="T179" s="4"/>
      <c r="U179" s="4"/>
      <c r="V179" s="3"/>
      <c r="W179" s="4"/>
      <c r="X179" s="4"/>
      <c r="Y179" s="3"/>
      <c r="Z179" s="3"/>
      <c r="AA179" s="3"/>
      <c r="AB179" s="3"/>
      <c r="AC179" s="3"/>
    </row>
    <row r="180" spans="1:30" s="14" customFormat="1" ht="72" customHeight="1">
      <c r="A180" s="438" t="s">
        <v>376</v>
      </c>
      <c r="B180" s="438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5"/>
      <c r="S180" s="3"/>
      <c r="T180" s="4"/>
      <c r="U180" s="4"/>
      <c r="V180" s="3"/>
      <c r="W180" s="4"/>
      <c r="X180" s="4"/>
      <c r="Y180" s="3"/>
      <c r="Z180" s="3"/>
      <c r="AA180" s="3"/>
      <c r="AB180" s="3"/>
      <c r="AC180" s="3"/>
    </row>
    <row r="181" spans="1:30">
      <c r="C181" s="301" t="s">
        <v>383</v>
      </c>
    </row>
    <row r="182" spans="1:30">
      <c r="A182" s="67" t="s">
        <v>5</v>
      </c>
      <c r="C182" s="4" t="s">
        <v>384</v>
      </c>
    </row>
    <row r="183" spans="1:30">
      <c r="A183" s="4" t="s">
        <v>377</v>
      </c>
      <c r="C183" s="4" t="s">
        <v>385</v>
      </c>
    </row>
    <row r="184" spans="1:30">
      <c r="A184" s="4" t="s">
        <v>378</v>
      </c>
      <c r="C184" s="4" t="s">
        <v>386</v>
      </c>
    </row>
    <row r="185" spans="1:30">
      <c r="A185" s="4"/>
      <c r="C185" s="4" t="s">
        <v>387</v>
      </c>
    </row>
    <row r="186" spans="1:30">
      <c r="A186" s="67" t="s">
        <v>6</v>
      </c>
    </row>
    <row r="187" spans="1:30">
      <c r="A187" s="4" t="s">
        <v>379</v>
      </c>
    </row>
    <row r="188" spans="1:30">
      <c r="A188" s="4" t="s">
        <v>380</v>
      </c>
    </row>
    <row r="189" spans="1:30">
      <c r="A189" s="4" t="s">
        <v>381</v>
      </c>
    </row>
    <row r="190" spans="1:30">
      <c r="A190" s="4" t="s">
        <v>382</v>
      </c>
    </row>
    <row r="191" spans="1:30" ht="409.6">
      <c r="A191" s="4"/>
    </row>
    <row r="193" spans="1:1">
      <c r="A193" s="67" t="s">
        <v>383</v>
      </c>
    </row>
    <row r="194" spans="1:1">
      <c r="A194" s="4" t="s">
        <v>384</v>
      </c>
    </row>
    <row r="195" spans="1:1">
      <c r="A195" s="4" t="s">
        <v>385</v>
      </c>
    </row>
    <row r="196" spans="1:1">
      <c r="A196" s="4" t="s">
        <v>386</v>
      </c>
    </row>
    <row r="197" spans="1:1" ht="409.6">
      <c r="A197" s="4" t="s">
        <v>387</v>
      </c>
    </row>
    <row r="199" spans="1:1">
      <c r="A199" s="67" t="s">
        <v>388</v>
      </c>
    </row>
    <row r="200" spans="1:1">
      <c r="A200" s="68" t="s">
        <v>389</v>
      </c>
    </row>
    <row r="201" spans="1:1">
      <c r="A201" s="69" t="s">
        <v>390</v>
      </c>
    </row>
    <row r="202" spans="1:1">
      <c r="A202" s="4" t="s">
        <v>391</v>
      </c>
    </row>
  </sheetData>
  <mergeCells count="144">
    <mergeCell ref="A2:R2"/>
    <mergeCell ref="A180:B180"/>
    <mergeCell ref="A21:B21"/>
    <mergeCell ref="M21:R21"/>
    <mergeCell ref="S21:AD21"/>
    <mergeCell ref="A22:B22"/>
    <mergeCell ref="M22:R22"/>
    <mergeCell ref="S22:AD22"/>
    <mergeCell ref="AC5:AC6"/>
    <mergeCell ref="AD5:AD6"/>
    <mergeCell ref="A20:B20"/>
    <mergeCell ref="M20:R20"/>
    <mergeCell ref="S20:AD20"/>
    <mergeCell ref="S5:U5"/>
    <mergeCell ref="V5:X5"/>
    <mergeCell ref="Y5:AA5"/>
    <mergeCell ref="AB5:AB6"/>
    <mergeCell ref="A5:A6"/>
    <mergeCell ref="B5:B6"/>
    <mergeCell ref="C5:L5"/>
    <mergeCell ref="M5:P5"/>
    <mergeCell ref="Q5:Q6"/>
    <mergeCell ref="R5:R6"/>
    <mergeCell ref="A28:B28"/>
    <mergeCell ref="M28:R28"/>
    <mergeCell ref="S28:AD28"/>
    <mergeCell ref="A40:B40"/>
    <mergeCell ref="M40:R40"/>
    <mergeCell ref="A41:B41"/>
    <mergeCell ref="M41:R41"/>
    <mergeCell ref="A26:B26"/>
    <mergeCell ref="M26:R26"/>
    <mergeCell ref="S26:AD26"/>
    <mergeCell ref="A27:B27"/>
    <mergeCell ref="M27:R27"/>
    <mergeCell ref="S27:AD27"/>
    <mergeCell ref="A49:B49"/>
    <mergeCell ref="M49:R49"/>
    <mergeCell ref="A72:B72"/>
    <mergeCell ref="M72:R72"/>
    <mergeCell ref="A73:B73"/>
    <mergeCell ref="M73:R73"/>
    <mergeCell ref="A42:B42"/>
    <mergeCell ref="M42:R42"/>
    <mergeCell ref="A47:B47"/>
    <mergeCell ref="M47:R47"/>
    <mergeCell ref="A48:B48"/>
    <mergeCell ref="M48:R48"/>
    <mergeCell ref="A82:B82"/>
    <mergeCell ref="M82:R82"/>
    <mergeCell ref="A88:B88"/>
    <mergeCell ref="M88:R88"/>
    <mergeCell ref="A89:B89"/>
    <mergeCell ref="M89:R89"/>
    <mergeCell ref="A74:B74"/>
    <mergeCell ref="M74:R74"/>
    <mergeCell ref="A80:B80"/>
    <mergeCell ref="M80:R80"/>
    <mergeCell ref="A81:B81"/>
    <mergeCell ref="M81:R81"/>
    <mergeCell ref="A99:B99"/>
    <mergeCell ref="M99:R99"/>
    <mergeCell ref="A109:B109"/>
    <mergeCell ref="M109:R109"/>
    <mergeCell ref="A110:B110"/>
    <mergeCell ref="M110:R110"/>
    <mergeCell ref="A90:B90"/>
    <mergeCell ref="M90:R90"/>
    <mergeCell ref="A97:B97"/>
    <mergeCell ref="M97:R97"/>
    <mergeCell ref="A98:B98"/>
    <mergeCell ref="M98:R98"/>
    <mergeCell ref="A118:B118"/>
    <mergeCell ref="M118:R118"/>
    <mergeCell ref="S118:AD118"/>
    <mergeCell ref="A119:B119"/>
    <mergeCell ref="M119:R119"/>
    <mergeCell ref="A122:B122"/>
    <mergeCell ref="M122:R122"/>
    <mergeCell ref="A111:B111"/>
    <mergeCell ref="M111:R111"/>
    <mergeCell ref="A116:B116"/>
    <mergeCell ref="M116:R116"/>
    <mergeCell ref="S116:AD116"/>
    <mergeCell ref="A117:B117"/>
    <mergeCell ref="M117:R117"/>
    <mergeCell ref="S117:AD117"/>
    <mergeCell ref="A150:B150"/>
    <mergeCell ref="M150:R150"/>
    <mergeCell ref="S150:AD150"/>
    <mergeCell ref="A151:B151"/>
    <mergeCell ref="M151:R151"/>
    <mergeCell ref="S151:AD151"/>
    <mergeCell ref="A160:B160"/>
    <mergeCell ref="A123:B123"/>
    <mergeCell ref="M123:R123"/>
    <mergeCell ref="A124:B124"/>
    <mergeCell ref="M124:R124"/>
    <mergeCell ref="A133:B133"/>
    <mergeCell ref="M133:R133"/>
    <mergeCell ref="S133:AD133"/>
    <mergeCell ref="A134:B134"/>
    <mergeCell ref="M134:R134"/>
    <mergeCell ref="S134:AD134"/>
    <mergeCell ref="A135:B135"/>
    <mergeCell ref="M135:R135"/>
    <mergeCell ref="S135:AD135"/>
    <mergeCell ref="A136:B136"/>
    <mergeCell ref="A149:B149"/>
    <mergeCell ref="M149:R149"/>
    <mergeCell ref="S149:AD149"/>
    <mergeCell ref="A178:B178"/>
    <mergeCell ref="M178:R178"/>
    <mergeCell ref="S178:AD178"/>
    <mergeCell ref="A175:B175"/>
    <mergeCell ref="M175:R175"/>
    <mergeCell ref="S175:AD175"/>
    <mergeCell ref="A176:B176"/>
    <mergeCell ref="M176:R176"/>
    <mergeCell ref="S176:AD176"/>
    <mergeCell ref="M160:R160"/>
    <mergeCell ref="S160:AD160"/>
    <mergeCell ref="A158:B158"/>
    <mergeCell ref="M158:R158"/>
    <mergeCell ref="S158:AD158"/>
    <mergeCell ref="A159:B159"/>
    <mergeCell ref="M159:R159"/>
    <mergeCell ref="S159:AD159"/>
    <mergeCell ref="A177:B177"/>
    <mergeCell ref="M177:R177"/>
    <mergeCell ref="S177:AD177"/>
    <mergeCell ref="A165:B165"/>
    <mergeCell ref="M165:R165"/>
    <mergeCell ref="A166:B166"/>
    <mergeCell ref="M166:R166"/>
    <mergeCell ref="A167:B167"/>
    <mergeCell ref="M167:R167"/>
    <mergeCell ref="A171:B171"/>
    <mergeCell ref="M171:R171"/>
    <mergeCell ref="A172:B172"/>
    <mergeCell ref="M172:R172"/>
    <mergeCell ref="A173:B173"/>
    <mergeCell ref="M173:R173"/>
    <mergeCell ref="C172:L172"/>
  </mergeCells>
  <printOptions horizontalCentered="1"/>
  <pageMargins left="0.23622047244094491" right="0.23622047244094491" top="0.94488188976377963" bottom="0.74803149606299213" header="0.31496062992125984" footer="0.31496062992125984"/>
  <pageSetup paperSize="8" scale="46" orientation="portrait" r:id="rId1"/>
  <headerFooter alignWithMargins="0"/>
  <rowBreaks count="1" manualBreakCount="1"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OTAK_termtud-környtan_TTK</vt:lpstr>
      <vt:lpstr>'OTAK_termtud-környtan_TTK'!Nyomtatási_terület</vt:lpstr>
    </vt:vector>
  </TitlesOfParts>
  <Company>ELTE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Tóth Erzsébet</cp:lastModifiedBy>
  <cp:revision/>
  <cp:lastPrinted>2026-01-07T03:50:05Z</cp:lastPrinted>
  <dcterms:created xsi:type="dcterms:W3CDTF">2019-06-10T15:44:25Z</dcterms:created>
  <dcterms:modified xsi:type="dcterms:W3CDTF">2026-01-07T10:52:06Z</dcterms:modified>
</cp:coreProperties>
</file>